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inet-file01.inet-kuki.local\Public\0102財政部\01財政課\00.VOTIRO\1.HP公開保存用\shisei\zaisei\yosan\R4yosan\02_課査定\"/>
    </mc:Choice>
  </mc:AlternateContent>
  <bookViews>
    <workbookView xWindow="0" yWindow="0" windowWidth="20490" windowHeight="7530"/>
  </bookViews>
  <sheets>
    <sheet name="査定1（款・項別）" sheetId="11" r:id="rId1"/>
    <sheet name="査定1公表（３条＋４条）" sheetId="12" r:id="rId2"/>
  </sheets>
  <definedNames>
    <definedName name="_xlnm.Print_Area" localSheetId="0">'査定1（款・項別）'!$A$1:$J$67</definedName>
    <definedName name="_xlnm.Print_Area" localSheetId="1">'査定1公表（３条＋４条）'!$A$3:$N$159</definedName>
  </definedNames>
  <calcPr calcId="162913"/>
</workbook>
</file>

<file path=xl/calcChain.xml><?xml version="1.0" encoding="utf-8"?>
<calcChain xmlns="http://schemas.openxmlformats.org/spreadsheetml/2006/main">
  <c r="M147" i="12" l="1"/>
  <c r="K147" i="12"/>
  <c r="M149" i="12"/>
  <c r="J114" i="12"/>
  <c r="J115" i="12"/>
  <c r="J63" i="11"/>
  <c r="J64" i="11"/>
  <c r="J65" i="11"/>
  <c r="J43" i="11"/>
  <c r="J44" i="11"/>
  <c r="J45" i="11"/>
  <c r="J46" i="11"/>
  <c r="J47" i="11"/>
  <c r="J48" i="11"/>
  <c r="J49" i="11"/>
  <c r="G46" i="11"/>
  <c r="J25" i="11"/>
  <c r="J26" i="11"/>
  <c r="J27" i="11"/>
  <c r="J28" i="11"/>
  <c r="J29" i="11"/>
  <c r="G14" i="11"/>
  <c r="J11" i="11"/>
  <c r="J12" i="11"/>
  <c r="J13" i="11"/>
  <c r="J14" i="11"/>
  <c r="K37" i="12" l="1"/>
  <c r="H100" i="12"/>
  <c r="H94" i="12"/>
  <c r="H92" i="12"/>
  <c r="H55" i="12"/>
  <c r="G55" i="12"/>
  <c r="G76" i="12"/>
  <c r="L149" i="12" l="1"/>
  <c r="M150" i="12"/>
  <c r="M151" i="12"/>
  <c r="M152" i="12"/>
  <c r="M153" i="12"/>
  <c r="M154" i="12"/>
  <c r="M155" i="12"/>
  <c r="K154" i="12"/>
  <c r="K152" i="12"/>
  <c r="K150" i="12"/>
  <c r="J149" i="12"/>
  <c r="I149" i="12"/>
  <c r="H154" i="12"/>
  <c r="H152" i="12"/>
  <c r="H150" i="12"/>
  <c r="H147" i="12"/>
  <c r="G154" i="12"/>
  <c r="G152" i="12"/>
  <c r="G150" i="12"/>
  <c r="G147" i="12"/>
  <c r="K140" i="12"/>
  <c r="K138" i="12"/>
  <c r="K136" i="12"/>
  <c r="K129" i="12"/>
  <c r="H140" i="12"/>
  <c r="H138" i="12"/>
  <c r="H136" i="12"/>
  <c r="H129" i="12"/>
  <c r="H128" i="12" s="1"/>
  <c r="G140" i="12"/>
  <c r="G138" i="12"/>
  <c r="G136" i="12"/>
  <c r="G129" i="12"/>
  <c r="G128" i="12" s="1"/>
  <c r="M111" i="12"/>
  <c r="M113" i="12"/>
  <c r="M114" i="12"/>
  <c r="M115" i="12"/>
  <c r="M117" i="12"/>
  <c r="M119" i="12"/>
  <c r="M120" i="12"/>
  <c r="M122" i="12"/>
  <c r="K121" i="12"/>
  <c r="M121" i="12" s="1"/>
  <c r="K118" i="12"/>
  <c r="K116" i="12"/>
  <c r="K114" i="12"/>
  <c r="K112" i="12"/>
  <c r="K110" i="12"/>
  <c r="K109" i="12" s="1"/>
  <c r="H121" i="12"/>
  <c r="H118" i="12"/>
  <c r="M118" i="12" s="1"/>
  <c r="H116" i="12"/>
  <c r="M116" i="12" s="1"/>
  <c r="H114" i="12"/>
  <c r="H112" i="12"/>
  <c r="M112" i="12" s="1"/>
  <c r="H110" i="12"/>
  <c r="M110" i="12" s="1"/>
  <c r="G121" i="12"/>
  <c r="G118" i="12"/>
  <c r="G116" i="12"/>
  <c r="G114" i="12"/>
  <c r="G112" i="12"/>
  <c r="G110" i="12"/>
  <c r="K103" i="12"/>
  <c r="K100" i="12"/>
  <c r="K98" i="12"/>
  <c r="K96" i="12"/>
  <c r="K94" i="12"/>
  <c r="K92" i="12"/>
  <c r="K91" i="12" s="1"/>
  <c r="G103" i="12"/>
  <c r="J81" i="12"/>
  <c r="M70" i="12"/>
  <c r="M71" i="12"/>
  <c r="M72" i="12"/>
  <c r="M73" i="12"/>
  <c r="M74" i="12"/>
  <c r="M77" i="12"/>
  <c r="M78" i="12"/>
  <c r="M79" i="12"/>
  <c r="M81" i="12"/>
  <c r="M82" i="12"/>
  <c r="M84" i="12"/>
  <c r="K76" i="12"/>
  <c r="H69" i="12"/>
  <c r="G69" i="12"/>
  <c r="G80" i="12"/>
  <c r="L75" i="12"/>
  <c r="J75" i="12"/>
  <c r="I75" i="12"/>
  <c r="M28" i="12"/>
  <c r="M30" i="12"/>
  <c r="M31" i="12"/>
  <c r="M32" i="12"/>
  <c r="M33" i="12"/>
  <c r="M35" i="12"/>
  <c r="M36" i="12"/>
  <c r="J35" i="12"/>
  <c r="J36" i="12"/>
  <c r="K123" i="12" l="1"/>
  <c r="G109" i="12"/>
  <c r="M134" i="12" l="1"/>
  <c r="M131" i="12"/>
  <c r="J97" i="12" l="1"/>
  <c r="M21" i="12" l="1"/>
  <c r="M129" i="12"/>
  <c r="D65" i="11"/>
  <c r="D64" i="11"/>
  <c r="D63" i="11"/>
  <c r="D62" i="11"/>
  <c r="L155" i="12"/>
  <c r="J155" i="12"/>
  <c r="I155" i="12"/>
  <c r="H65" i="11"/>
  <c r="E65" i="11"/>
  <c r="L153" i="12"/>
  <c r="J153" i="12"/>
  <c r="I153" i="12"/>
  <c r="H64" i="11"/>
  <c r="E64" i="11"/>
  <c r="F64" i="11" s="1"/>
  <c r="L151" i="12"/>
  <c r="J151" i="12"/>
  <c r="I151" i="12"/>
  <c r="H63" i="11"/>
  <c r="E63" i="11"/>
  <c r="L148" i="12"/>
  <c r="J148" i="12"/>
  <c r="I148" i="12"/>
  <c r="D49" i="11"/>
  <c r="D48" i="11"/>
  <c r="D47" i="11"/>
  <c r="D45" i="11"/>
  <c r="D44" i="11"/>
  <c r="L122" i="12"/>
  <c r="J122" i="12"/>
  <c r="I122" i="12"/>
  <c r="H49" i="11"/>
  <c r="E49" i="11"/>
  <c r="L120" i="12"/>
  <c r="J120" i="12"/>
  <c r="I120" i="12"/>
  <c r="L119" i="12"/>
  <c r="J119" i="12"/>
  <c r="I119" i="12"/>
  <c r="H48" i="11"/>
  <c r="E48" i="11"/>
  <c r="L117" i="12"/>
  <c r="J117" i="12"/>
  <c r="I117" i="12"/>
  <c r="H47" i="11"/>
  <c r="J116" i="12"/>
  <c r="L115" i="12"/>
  <c r="I115" i="12"/>
  <c r="H46" i="11"/>
  <c r="E46" i="11"/>
  <c r="D46" i="11"/>
  <c r="L113" i="12"/>
  <c r="J113" i="12"/>
  <c r="I113" i="12"/>
  <c r="H45" i="11"/>
  <c r="E45" i="11"/>
  <c r="L111" i="12"/>
  <c r="J111" i="12"/>
  <c r="I111" i="12"/>
  <c r="H44" i="11"/>
  <c r="E44" i="11"/>
  <c r="K80" i="12"/>
  <c r="H80" i="12"/>
  <c r="L81" i="12"/>
  <c r="I81" i="12"/>
  <c r="E26" i="11"/>
  <c r="D26" i="11"/>
  <c r="L84" i="12"/>
  <c r="J84" i="12"/>
  <c r="I84" i="12"/>
  <c r="K83" i="12"/>
  <c r="H29" i="11" s="1"/>
  <c r="H83" i="12"/>
  <c r="G83" i="12"/>
  <c r="D29" i="11" s="1"/>
  <c r="L82" i="12"/>
  <c r="I82" i="12"/>
  <c r="D28" i="11"/>
  <c r="L79" i="12"/>
  <c r="J79" i="12"/>
  <c r="I79" i="12"/>
  <c r="L78" i="12"/>
  <c r="J78" i="12"/>
  <c r="I78" i="12"/>
  <c r="L77" i="12"/>
  <c r="J77" i="12"/>
  <c r="I77" i="12"/>
  <c r="H27" i="11"/>
  <c r="H76" i="12"/>
  <c r="D27" i="11"/>
  <c r="L74" i="12"/>
  <c r="J74" i="12"/>
  <c r="I74" i="12"/>
  <c r="L73" i="12"/>
  <c r="J73" i="12"/>
  <c r="I73" i="12"/>
  <c r="L72" i="12"/>
  <c r="J72" i="12"/>
  <c r="I72" i="12"/>
  <c r="L71" i="12"/>
  <c r="J71" i="12"/>
  <c r="I71" i="12"/>
  <c r="L70" i="12"/>
  <c r="J70" i="12"/>
  <c r="I70" i="12"/>
  <c r="K69" i="12"/>
  <c r="K27" i="12"/>
  <c r="H12" i="11" s="1"/>
  <c r="K29" i="12"/>
  <c r="H13" i="11" s="1"/>
  <c r="K34" i="12"/>
  <c r="H14" i="11" s="1"/>
  <c r="H27" i="12"/>
  <c r="G27" i="12"/>
  <c r="D12" i="11" s="1"/>
  <c r="L36" i="12"/>
  <c r="I36" i="12"/>
  <c r="L35" i="12"/>
  <c r="I35" i="12"/>
  <c r="H34" i="12"/>
  <c r="G34" i="12"/>
  <c r="D14" i="11" s="1"/>
  <c r="L33" i="12"/>
  <c r="J33" i="12"/>
  <c r="I33" i="12"/>
  <c r="L32" i="12"/>
  <c r="J32" i="12"/>
  <c r="I32" i="12"/>
  <c r="L31" i="12"/>
  <c r="J31" i="12"/>
  <c r="I31" i="12"/>
  <c r="L30" i="12"/>
  <c r="J30" i="12"/>
  <c r="I30" i="12"/>
  <c r="H29" i="12"/>
  <c r="G29" i="12"/>
  <c r="D13" i="11" s="1"/>
  <c r="L28" i="12"/>
  <c r="J28" i="12"/>
  <c r="I28" i="12"/>
  <c r="G100" i="12"/>
  <c r="G98" i="12"/>
  <c r="G96" i="12"/>
  <c r="G94" i="12"/>
  <c r="G92" i="12"/>
  <c r="K55" i="12"/>
  <c r="G43" i="12"/>
  <c r="H43" i="12"/>
  <c r="E13" i="11" l="1"/>
  <c r="M29" i="12"/>
  <c r="E12" i="11"/>
  <c r="M27" i="12"/>
  <c r="H26" i="11"/>
  <c r="M69" i="12"/>
  <c r="E29" i="11"/>
  <c r="M83" i="12"/>
  <c r="E14" i="11"/>
  <c r="J34" i="12"/>
  <c r="M34" i="12"/>
  <c r="E27" i="11"/>
  <c r="G27" i="11" s="1"/>
  <c r="M76" i="12"/>
  <c r="M80" i="12"/>
  <c r="H28" i="11"/>
  <c r="K68" i="12"/>
  <c r="G65" i="11"/>
  <c r="L80" i="12"/>
  <c r="G29" i="11"/>
  <c r="G64" i="11"/>
  <c r="E28" i="11"/>
  <c r="I28" i="11" s="1"/>
  <c r="E62" i="11"/>
  <c r="F62" i="11" s="1"/>
  <c r="I80" i="12"/>
  <c r="J112" i="12"/>
  <c r="E47" i="11"/>
  <c r="G47" i="11" s="1"/>
  <c r="D61" i="11"/>
  <c r="I64" i="11"/>
  <c r="G63" i="11"/>
  <c r="I63" i="11"/>
  <c r="F63" i="11"/>
  <c r="I65" i="11"/>
  <c r="F65" i="11"/>
  <c r="G49" i="11"/>
  <c r="G44" i="11"/>
  <c r="I48" i="11"/>
  <c r="D43" i="11"/>
  <c r="F48" i="11"/>
  <c r="F46" i="11"/>
  <c r="H11" i="11"/>
  <c r="H25" i="11"/>
  <c r="H43" i="11"/>
  <c r="I45" i="11"/>
  <c r="I12" i="11"/>
  <c r="F45" i="11"/>
  <c r="G48" i="11"/>
  <c r="F44" i="11"/>
  <c r="G45" i="11"/>
  <c r="I46" i="11"/>
  <c r="I44" i="11"/>
  <c r="I49" i="11"/>
  <c r="F49" i="11"/>
  <c r="F28" i="11"/>
  <c r="E11" i="11"/>
  <c r="D25" i="11"/>
  <c r="G26" i="11"/>
  <c r="I26" i="11"/>
  <c r="F26" i="11"/>
  <c r="I29" i="11"/>
  <c r="G13" i="11"/>
  <c r="F29" i="11"/>
  <c r="I13" i="11"/>
  <c r="F12" i="11"/>
  <c r="G12" i="11"/>
  <c r="D11" i="11"/>
  <c r="F13" i="11"/>
  <c r="I14" i="11"/>
  <c r="F14" i="11"/>
  <c r="L154" i="12"/>
  <c r="J150" i="12"/>
  <c r="I147" i="12"/>
  <c r="G146" i="12"/>
  <c r="H146" i="12"/>
  <c r="J147" i="12"/>
  <c r="J152" i="12"/>
  <c r="L150" i="12"/>
  <c r="I152" i="12"/>
  <c r="J154" i="12"/>
  <c r="L152" i="12"/>
  <c r="I154" i="12"/>
  <c r="I150" i="12"/>
  <c r="L114" i="12"/>
  <c r="J121" i="12"/>
  <c r="J110" i="12"/>
  <c r="H109" i="12"/>
  <c r="M109" i="12" s="1"/>
  <c r="L118" i="12"/>
  <c r="L112" i="12"/>
  <c r="I114" i="12"/>
  <c r="L116" i="12"/>
  <c r="I118" i="12"/>
  <c r="L110" i="12"/>
  <c r="I112" i="12"/>
  <c r="I116" i="12"/>
  <c r="J118" i="12"/>
  <c r="L121" i="12"/>
  <c r="I110" i="12"/>
  <c r="I121" i="12"/>
  <c r="G68" i="12"/>
  <c r="J76" i="12"/>
  <c r="J69" i="12"/>
  <c r="J80" i="12"/>
  <c r="J83" i="12"/>
  <c r="L76" i="12"/>
  <c r="L69" i="12"/>
  <c r="I76" i="12"/>
  <c r="H68" i="12"/>
  <c r="I69" i="12"/>
  <c r="L83" i="12"/>
  <c r="I83" i="12"/>
  <c r="L29" i="12"/>
  <c r="K26" i="12"/>
  <c r="L34" i="12"/>
  <c r="G26" i="12"/>
  <c r="J27" i="12"/>
  <c r="I34" i="12"/>
  <c r="I29" i="12"/>
  <c r="H26" i="12"/>
  <c r="I27" i="12"/>
  <c r="J29" i="12"/>
  <c r="L27" i="12"/>
  <c r="M68" i="12" l="1"/>
  <c r="I27" i="11"/>
  <c r="M26" i="12"/>
  <c r="F27" i="11"/>
  <c r="E25" i="11"/>
  <c r="G25" i="11" s="1"/>
  <c r="G28" i="11"/>
  <c r="I47" i="11"/>
  <c r="F47" i="11"/>
  <c r="E43" i="11"/>
  <c r="F43" i="11" s="1"/>
  <c r="E61" i="11"/>
  <c r="G62" i="11"/>
  <c r="I11" i="11"/>
  <c r="G11" i="11"/>
  <c r="F11" i="11"/>
  <c r="I146" i="12"/>
  <c r="J146" i="12"/>
  <c r="I109" i="12"/>
  <c r="L109" i="12"/>
  <c r="J109" i="12"/>
  <c r="I68" i="12"/>
  <c r="L68" i="12"/>
  <c r="J68" i="12"/>
  <c r="J26" i="12"/>
  <c r="I26" i="12"/>
  <c r="L26" i="12"/>
  <c r="F25" i="11" l="1"/>
  <c r="G43" i="11"/>
  <c r="I25" i="11"/>
  <c r="I43" i="11"/>
  <c r="G61" i="11"/>
  <c r="F61" i="11"/>
  <c r="M135" i="12" l="1"/>
  <c r="J134" i="12" l="1"/>
  <c r="H14" i="12"/>
  <c r="I129" i="12" l="1"/>
  <c r="J130" i="12"/>
  <c r="J131" i="12"/>
  <c r="J132" i="12"/>
  <c r="J135" i="12"/>
  <c r="J133" i="12"/>
  <c r="J137" i="12"/>
  <c r="J139" i="12"/>
  <c r="J141" i="12"/>
  <c r="L130" i="12"/>
  <c r="M130" i="12"/>
  <c r="M99" i="12"/>
  <c r="M101" i="12"/>
  <c r="J99" i="12"/>
  <c r="J101" i="12"/>
  <c r="J102" i="12"/>
  <c r="J104" i="12"/>
  <c r="J93" i="12"/>
  <c r="J95" i="12"/>
  <c r="J44" i="12"/>
  <c r="J45" i="12"/>
  <c r="J46" i="12"/>
  <c r="J47" i="12"/>
  <c r="J48" i="12"/>
  <c r="J49" i="12"/>
  <c r="J50" i="12"/>
  <c r="J51" i="12"/>
  <c r="J52" i="12"/>
  <c r="J53" i="12"/>
  <c r="J54" i="12"/>
  <c r="J56" i="12"/>
  <c r="J57" i="12"/>
  <c r="J58" i="12"/>
  <c r="J60" i="12"/>
  <c r="J62" i="12"/>
  <c r="J11" i="12"/>
  <c r="J12" i="12"/>
  <c r="J13" i="12"/>
  <c r="J15" i="12"/>
  <c r="J16" i="12"/>
  <c r="J17" i="12"/>
  <c r="J18" i="12"/>
  <c r="J20" i="12"/>
  <c r="J21" i="12"/>
  <c r="M132" i="12"/>
  <c r="M137" i="12"/>
  <c r="M139" i="12"/>
  <c r="M141" i="12"/>
  <c r="M93" i="12"/>
  <c r="M95" i="12"/>
  <c r="M97" i="12"/>
  <c r="M102" i="12"/>
  <c r="M104" i="12"/>
  <c r="M44" i="12"/>
  <c r="M45" i="12"/>
  <c r="M46" i="12"/>
  <c r="M47" i="12"/>
  <c r="M48" i="12"/>
  <c r="M49" i="12"/>
  <c r="M50" i="12"/>
  <c r="M51" i="12"/>
  <c r="M52" i="12"/>
  <c r="M53" i="12"/>
  <c r="M54" i="12"/>
  <c r="M56" i="12"/>
  <c r="M57" i="12"/>
  <c r="M58" i="12"/>
  <c r="M60" i="12"/>
  <c r="M62" i="12"/>
  <c r="M11" i="12"/>
  <c r="M12" i="12"/>
  <c r="M13" i="12"/>
  <c r="M15" i="12"/>
  <c r="M16" i="12"/>
  <c r="M17" i="12"/>
  <c r="M18" i="12"/>
  <c r="M20" i="12"/>
  <c r="H37" i="11" l="1"/>
  <c r="G14" i="12"/>
  <c r="I14" i="12" s="1"/>
  <c r="K14" i="12"/>
  <c r="H9" i="11" s="1"/>
  <c r="J14" i="12" l="1"/>
  <c r="M14" i="12"/>
  <c r="H60" i="11"/>
  <c r="H59" i="11"/>
  <c r="H58" i="11"/>
  <c r="L135" i="12"/>
  <c r="H42" i="11"/>
  <c r="H41" i="11"/>
  <c r="H40" i="11"/>
  <c r="H39" i="11"/>
  <c r="H38" i="11"/>
  <c r="K61" i="12"/>
  <c r="H24" i="11" s="1"/>
  <c r="K59" i="12"/>
  <c r="H23" i="11" s="1"/>
  <c r="H22" i="11"/>
  <c r="L56" i="12"/>
  <c r="L57" i="12"/>
  <c r="K43" i="12"/>
  <c r="H21" i="11" s="1"/>
  <c r="K19" i="12"/>
  <c r="H10" i="11" s="1"/>
  <c r="K10" i="12"/>
  <c r="H8" i="11" s="1"/>
  <c r="H7" i="11" s="1"/>
  <c r="H36" i="11" l="1"/>
  <c r="H50" i="11" s="1"/>
  <c r="H20" i="11"/>
  <c r="H30" i="11" s="1"/>
  <c r="K128" i="12"/>
  <c r="H57" i="11"/>
  <c r="H56" i="11" s="1"/>
  <c r="H15" i="11"/>
  <c r="K9" i="12"/>
  <c r="K42" i="12"/>
  <c r="K85" i="12" s="1"/>
  <c r="E37" i="11"/>
  <c r="E9" i="11"/>
  <c r="D37" i="11"/>
  <c r="D57" i="11"/>
  <c r="L141" i="12"/>
  <c r="I141" i="12"/>
  <c r="D60" i="11"/>
  <c r="L139" i="12"/>
  <c r="I139" i="12"/>
  <c r="D59" i="11"/>
  <c r="I131" i="12"/>
  <c r="L131" i="12"/>
  <c r="I132" i="12"/>
  <c r="L132" i="12"/>
  <c r="I134" i="12"/>
  <c r="L134" i="12"/>
  <c r="L99" i="12"/>
  <c r="I99" i="12"/>
  <c r="H98" i="12"/>
  <c r="D40" i="11"/>
  <c r="L97" i="12"/>
  <c r="I97" i="12"/>
  <c r="H96" i="12"/>
  <c r="J96" i="12" s="1"/>
  <c r="D39" i="11"/>
  <c r="L95" i="12"/>
  <c r="I95" i="12"/>
  <c r="D38" i="11"/>
  <c r="L93" i="12"/>
  <c r="I93" i="12"/>
  <c r="L47" i="12"/>
  <c r="L48" i="12"/>
  <c r="L49" i="12"/>
  <c r="L50" i="12"/>
  <c r="L51" i="12"/>
  <c r="D21" i="11"/>
  <c r="I51" i="12"/>
  <c r="I50" i="12"/>
  <c r="I49" i="12"/>
  <c r="I48" i="12"/>
  <c r="I47" i="12"/>
  <c r="L16" i="12"/>
  <c r="I16" i="12"/>
  <c r="M92" i="12" l="1"/>
  <c r="J92" i="12"/>
  <c r="E21" i="11"/>
  <c r="F21" i="11" s="1"/>
  <c r="M43" i="12"/>
  <c r="J43" i="12"/>
  <c r="E38" i="11"/>
  <c r="F38" i="11" s="1"/>
  <c r="J94" i="12"/>
  <c r="M94" i="12"/>
  <c r="E41" i="11"/>
  <c r="M100" i="12"/>
  <c r="J138" i="12"/>
  <c r="M138" i="12"/>
  <c r="M140" i="12"/>
  <c r="J140" i="12"/>
  <c r="E57" i="11"/>
  <c r="F57" i="11" s="1"/>
  <c r="J129" i="12"/>
  <c r="M96" i="12"/>
  <c r="J98" i="12"/>
  <c r="M98" i="12"/>
  <c r="I9" i="11"/>
  <c r="J9" i="11"/>
  <c r="I37" i="11"/>
  <c r="G37" i="11"/>
  <c r="J37" i="11"/>
  <c r="E39" i="11"/>
  <c r="G39" i="11" s="1"/>
  <c r="I96" i="12"/>
  <c r="E40" i="11"/>
  <c r="E59" i="11"/>
  <c r="E60" i="11"/>
  <c r="I138" i="12"/>
  <c r="I98" i="12"/>
  <c r="I94" i="12"/>
  <c r="I92" i="12"/>
  <c r="I140" i="12"/>
  <c r="L140" i="12"/>
  <c r="L138" i="12"/>
  <c r="L98" i="12"/>
  <c r="L96" i="12"/>
  <c r="L94" i="12"/>
  <c r="L92" i="12"/>
  <c r="L133" i="12"/>
  <c r="L137" i="12"/>
  <c r="I130" i="12"/>
  <c r="I135" i="12"/>
  <c r="I133" i="12"/>
  <c r="I137" i="12"/>
  <c r="L101" i="12"/>
  <c r="L102" i="12"/>
  <c r="L104" i="12"/>
  <c r="I101" i="12"/>
  <c r="I102" i="12"/>
  <c r="I104" i="12"/>
  <c r="L44" i="12"/>
  <c r="L45" i="12"/>
  <c r="L46" i="12"/>
  <c r="L52" i="12"/>
  <c r="L53" i="12"/>
  <c r="L54" i="12"/>
  <c r="L58" i="12"/>
  <c r="L60" i="12"/>
  <c r="L62" i="12"/>
  <c r="I44" i="12"/>
  <c r="I45" i="12"/>
  <c r="I46" i="12"/>
  <c r="I52" i="12"/>
  <c r="I53" i="12"/>
  <c r="I54" i="12"/>
  <c r="I56" i="12"/>
  <c r="I57" i="12"/>
  <c r="I58" i="12"/>
  <c r="I60" i="12"/>
  <c r="I62" i="12"/>
  <c r="L11" i="12"/>
  <c r="L12" i="12"/>
  <c r="L13" i="12"/>
  <c r="L15" i="12"/>
  <c r="L17" i="12"/>
  <c r="L18" i="12"/>
  <c r="L20" i="12"/>
  <c r="L21" i="12"/>
  <c r="I11" i="12"/>
  <c r="I12" i="12"/>
  <c r="I13" i="12"/>
  <c r="I15" i="12"/>
  <c r="I17" i="12"/>
  <c r="I18" i="12"/>
  <c r="I20" i="12"/>
  <c r="I21" i="12"/>
  <c r="F37" i="11"/>
  <c r="J57" i="11" l="1"/>
  <c r="I57" i="11"/>
  <c r="G57" i="11"/>
  <c r="J40" i="11"/>
  <c r="G40" i="11"/>
  <c r="I40" i="11"/>
  <c r="G21" i="11"/>
  <c r="J21" i="11"/>
  <c r="I21" i="11"/>
  <c r="I60" i="11"/>
  <c r="J60" i="11"/>
  <c r="G60" i="11"/>
  <c r="G38" i="11"/>
  <c r="J38" i="11"/>
  <c r="I38" i="11"/>
  <c r="G59" i="11"/>
  <c r="J59" i="11"/>
  <c r="I59" i="11"/>
  <c r="I39" i="11"/>
  <c r="J39" i="11"/>
  <c r="I41" i="11"/>
  <c r="J41" i="11"/>
  <c r="F60" i="11"/>
  <c r="F39" i="11"/>
  <c r="F59" i="11"/>
  <c r="F40" i="11"/>
  <c r="G19" i="12"/>
  <c r="D10" i="11" s="1"/>
  <c r="D9" i="11"/>
  <c r="G9" i="11" s="1"/>
  <c r="G10" i="12"/>
  <c r="D8" i="11" s="1"/>
  <c r="G61" i="12"/>
  <c r="D24" i="11" s="1"/>
  <c r="G59" i="12"/>
  <c r="D23" i="11" s="1"/>
  <c r="D22" i="11"/>
  <c r="D42" i="11"/>
  <c r="J100" i="12"/>
  <c r="H103" i="12"/>
  <c r="H61" i="12"/>
  <c r="H59" i="12"/>
  <c r="H19" i="12"/>
  <c r="H10" i="12"/>
  <c r="E8" i="11" l="1"/>
  <c r="F8" i="11" s="1"/>
  <c r="J10" i="12"/>
  <c r="M10" i="12"/>
  <c r="E10" i="11"/>
  <c r="F10" i="11" s="1"/>
  <c r="M19" i="12"/>
  <c r="J19" i="12"/>
  <c r="M103" i="12"/>
  <c r="J103" i="12"/>
  <c r="J55" i="12"/>
  <c r="M55" i="12"/>
  <c r="J136" i="12"/>
  <c r="M136" i="12"/>
  <c r="E24" i="11"/>
  <c r="F24" i="11" s="1"/>
  <c r="J61" i="12"/>
  <c r="M61" i="12"/>
  <c r="E23" i="11"/>
  <c r="F23" i="11" s="1"/>
  <c r="J59" i="12"/>
  <c r="M59" i="12"/>
  <c r="H91" i="12"/>
  <c r="H123" i="12" s="1"/>
  <c r="E42" i="11"/>
  <c r="E22" i="11"/>
  <c r="D58" i="11"/>
  <c r="D56" i="11" s="1"/>
  <c r="D66" i="11" s="1"/>
  <c r="G156" i="12"/>
  <c r="D41" i="11"/>
  <c r="G41" i="11" s="1"/>
  <c r="G91" i="12"/>
  <c r="G123" i="12" s="1"/>
  <c r="H156" i="12"/>
  <c r="E58" i="11"/>
  <c r="D20" i="11"/>
  <c r="D30" i="11" s="1"/>
  <c r="F9" i="11"/>
  <c r="D7" i="11"/>
  <c r="D15" i="11" s="1"/>
  <c r="I59" i="12"/>
  <c r="L59" i="12"/>
  <c r="L129" i="12"/>
  <c r="L19" i="12"/>
  <c r="I19" i="12"/>
  <c r="L61" i="12"/>
  <c r="I61" i="12"/>
  <c r="I136" i="12"/>
  <c r="L136" i="12"/>
  <c r="L43" i="12"/>
  <c r="I43" i="12"/>
  <c r="I100" i="12"/>
  <c r="L100" i="12"/>
  <c r="I10" i="12"/>
  <c r="L10" i="12"/>
  <c r="L55" i="12"/>
  <c r="I55" i="12"/>
  <c r="L103" i="12"/>
  <c r="I103" i="12"/>
  <c r="L14" i="12"/>
  <c r="G42" i="12"/>
  <c r="G85" i="12" s="1"/>
  <c r="H9" i="12"/>
  <c r="H37" i="12" s="1"/>
  <c r="H42" i="12"/>
  <c r="H85" i="12" s="1"/>
  <c r="G9" i="12"/>
  <c r="G37" i="12" s="1"/>
  <c r="J156" i="12" l="1"/>
  <c r="I156" i="12"/>
  <c r="L123" i="12"/>
  <c r="J123" i="12"/>
  <c r="I123" i="12"/>
  <c r="M123" i="12"/>
  <c r="L85" i="12"/>
  <c r="I85" i="12"/>
  <c r="J85" i="12"/>
  <c r="M85" i="12"/>
  <c r="M37" i="12"/>
  <c r="J37" i="12"/>
  <c r="L37" i="12"/>
  <c r="I37" i="12"/>
  <c r="G42" i="11"/>
  <c r="I42" i="11"/>
  <c r="J42" i="11"/>
  <c r="G10" i="11"/>
  <c r="I10" i="11"/>
  <c r="J10" i="11"/>
  <c r="J9" i="12"/>
  <c r="I9" i="12"/>
  <c r="M9" i="12"/>
  <c r="L9" i="12"/>
  <c r="E7" i="11"/>
  <c r="J91" i="12"/>
  <c r="M91" i="12"/>
  <c r="M42" i="12"/>
  <c r="J42" i="12"/>
  <c r="M128" i="12"/>
  <c r="J128" i="12"/>
  <c r="G23" i="11"/>
  <c r="J23" i="11"/>
  <c r="I23" i="11"/>
  <c r="J58" i="11"/>
  <c r="I58" i="11"/>
  <c r="G58" i="11"/>
  <c r="J22" i="11"/>
  <c r="I22" i="11"/>
  <c r="G22" i="11"/>
  <c r="G24" i="11"/>
  <c r="J24" i="11"/>
  <c r="I24" i="11"/>
  <c r="G8" i="11"/>
  <c r="I8" i="11"/>
  <c r="J8" i="11"/>
  <c r="I42" i="12"/>
  <c r="I128" i="12"/>
  <c r="E56" i="11"/>
  <c r="E66" i="11" s="1"/>
  <c r="F58" i="11"/>
  <c r="E20" i="11"/>
  <c r="E30" i="11" s="1"/>
  <c r="F22" i="11"/>
  <c r="D36" i="11"/>
  <c r="D50" i="11" s="1"/>
  <c r="F41" i="11"/>
  <c r="E36" i="11"/>
  <c r="E50" i="11" s="1"/>
  <c r="F42" i="11"/>
  <c r="L128" i="12"/>
  <c r="L42" i="12"/>
  <c r="L91" i="12"/>
  <c r="I91" i="12"/>
  <c r="I7" i="11" l="1"/>
  <c r="F7" i="11"/>
  <c r="J7" i="11"/>
  <c r="F66" i="11"/>
  <c r="G66" i="11"/>
  <c r="J50" i="11"/>
  <c r="I50" i="11"/>
  <c r="G50" i="11"/>
  <c r="F50" i="11"/>
  <c r="J30" i="11"/>
  <c r="I30" i="11"/>
  <c r="G30" i="11"/>
  <c r="F30" i="11"/>
  <c r="E15" i="11"/>
  <c r="G7" i="11"/>
  <c r="J56" i="11"/>
  <c r="G56" i="11"/>
  <c r="I56" i="11"/>
  <c r="F20" i="11"/>
  <c r="G20" i="11"/>
  <c r="J20" i="11"/>
  <c r="I20" i="11"/>
  <c r="I36" i="11"/>
  <c r="G36" i="11"/>
  <c r="J36" i="11"/>
  <c r="F36" i="11"/>
  <c r="F56" i="11"/>
  <c r="J15" i="11" l="1"/>
  <c r="I15" i="11"/>
  <c r="G15" i="11"/>
  <c r="F15" i="11"/>
  <c r="L147" i="12"/>
  <c r="L146" i="12"/>
  <c r="K146" i="12"/>
  <c r="M146" i="12" s="1"/>
  <c r="H62" i="11"/>
  <c r="I62" i="11" s="1"/>
  <c r="H61" i="11" l="1"/>
  <c r="J62" i="11"/>
  <c r="K156" i="12"/>
  <c r="M156" i="12" l="1"/>
  <c r="L156" i="12"/>
  <c r="J61" i="11"/>
  <c r="I61" i="11"/>
  <c r="H66" i="11"/>
  <c r="I66" i="11" l="1"/>
  <c r="J66" i="11"/>
</calcChain>
</file>

<file path=xl/sharedStrings.xml><?xml version="1.0" encoding="utf-8"?>
<sst xmlns="http://schemas.openxmlformats.org/spreadsheetml/2006/main" count="517" uniqueCount="191">
  <si>
    <t>１</t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</si>
  <si>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</si>
  <si>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</si>
  <si>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</si>
  <si>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備考</t>
    <rPh sb="0" eb="2">
      <t>ビコウ</t>
    </rPh>
    <phoneticPr fontId="1"/>
  </si>
  <si>
    <t>営業収益</t>
    <rPh sb="0" eb="2">
      <t>エイギョウ</t>
    </rPh>
    <rPh sb="2" eb="4">
      <t>シュウエキ</t>
    </rPh>
    <phoneticPr fontId="1"/>
  </si>
  <si>
    <t>雑収益</t>
    <rPh sb="0" eb="1">
      <t>ザツ</t>
    </rPh>
    <rPh sb="1" eb="3">
      <t>シュウエキ</t>
    </rPh>
    <phoneticPr fontId="1"/>
  </si>
  <si>
    <t>営業外収益</t>
    <rPh sb="0" eb="2">
      <t>エイギョウ</t>
    </rPh>
    <rPh sb="2" eb="3">
      <t>ガイ</t>
    </rPh>
    <rPh sb="3" eb="5">
      <t>シュウエキ</t>
    </rPh>
    <phoneticPr fontId="1"/>
  </si>
  <si>
    <t>特別利益</t>
    <rPh sb="0" eb="2">
      <t>トクベツ</t>
    </rPh>
    <rPh sb="2" eb="4">
      <t>リエキ</t>
    </rPh>
    <phoneticPr fontId="1"/>
  </si>
  <si>
    <t>固定資産売却益</t>
    <rPh sb="0" eb="4">
      <t>コテイシサン</t>
    </rPh>
    <rPh sb="4" eb="7">
      <t>バイキャクエキ</t>
    </rPh>
    <phoneticPr fontId="1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</si>
  <si>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1"/>
  </si>
  <si>
    <t>営業費用</t>
    <rPh sb="0" eb="2">
      <t>エイギョウ</t>
    </rPh>
    <rPh sb="2" eb="4">
      <t>ヒヨウ</t>
    </rPh>
    <phoneticPr fontId="1"/>
  </si>
  <si>
    <t>総係費</t>
    <rPh sb="0" eb="2">
      <t>ソウカカリ</t>
    </rPh>
    <rPh sb="2" eb="3">
      <t>ヒ</t>
    </rPh>
    <phoneticPr fontId="1"/>
  </si>
  <si>
    <t>減価償却費</t>
    <rPh sb="0" eb="2">
      <t>ゲンカ</t>
    </rPh>
    <rPh sb="2" eb="5">
      <t>ショウキャクヒ</t>
    </rPh>
    <phoneticPr fontId="1"/>
  </si>
  <si>
    <t>資産減耗費</t>
    <rPh sb="0" eb="2">
      <t>シサン</t>
    </rPh>
    <rPh sb="2" eb="4">
      <t>ゲンモウ</t>
    </rPh>
    <rPh sb="4" eb="5">
      <t>ヒ</t>
    </rPh>
    <phoneticPr fontId="1"/>
  </si>
  <si>
    <t>営業外費用</t>
    <rPh sb="0" eb="3">
      <t>エイギョウガイ</t>
    </rPh>
    <rPh sb="3" eb="5">
      <t>ヒヨウ</t>
    </rPh>
    <phoneticPr fontId="1"/>
  </si>
  <si>
    <t>特別損失</t>
    <rPh sb="0" eb="2">
      <t>トクベツ</t>
    </rPh>
    <rPh sb="2" eb="4">
      <t>ソンシツ</t>
    </rPh>
    <phoneticPr fontId="1"/>
  </si>
  <si>
    <t>過年度損益修正損</t>
    <rPh sb="0" eb="3">
      <t>カネンド</t>
    </rPh>
    <rPh sb="3" eb="5">
      <t>ソンエキ</t>
    </rPh>
    <rPh sb="5" eb="7">
      <t>シュウセイ</t>
    </rPh>
    <rPh sb="7" eb="8">
      <t>ゾン</t>
    </rPh>
    <phoneticPr fontId="1"/>
  </si>
  <si>
    <t>支　　　出</t>
    <rPh sb="0" eb="1">
      <t>ササ</t>
    </rPh>
    <rPh sb="4" eb="5">
      <t>デ</t>
    </rPh>
    <phoneticPr fontId="1"/>
  </si>
  <si>
    <t>収　　　入</t>
    <rPh sb="0" eb="1">
      <t>オサム</t>
    </rPh>
    <rPh sb="4" eb="5">
      <t>イ</t>
    </rPh>
    <phoneticPr fontId="1"/>
  </si>
  <si>
    <t>１</t>
    <phoneticPr fontId="1"/>
  </si>
  <si>
    <t>２</t>
    <phoneticPr fontId="1"/>
  </si>
  <si>
    <t>３</t>
    <phoneticPr fontId="1"/>
  </si>
  <si>
    <t>予備費</t>
    <rPh sb="0" eb="3">
      <t>ヨビヒ</t>
    </rPh>
    <phoneticPr fontId="1"/>
  </si>
  <si>
    <t>建設改良費</t>
    <rPh sb="0" eb="2">
      <t>ケンセツ</t>
    </rPh>
    <rPh sb="2" eb="4">
      <t>カイリョウ</t>
    </rPh>
    <rPh sb="4" eb="5">
      <t>ヒ</t>
    </rPh>
    <phoneticPr fontId="1"/>
  </si>
  <si>
    <t>企業債償還金</t>
    <rPh sb="0" eb="3">
      <t>キギョウサイ</t>
    </rPh>
    <rPh sb="3" eb="6">
      <t>ショウカンキン</t>
    </rPh>
    <phoneticPr fontId="1"/>
  </si>
  <si>
    <t>収益的収入及び支出</t>
    <rPh sb="0" eb="2">
      <t>シュウエキ</t>
    </rPh>
    <rPh sb="2" eb="3">
      <t>テキ</t>
    </rPh>
    <rPh sb="3" eb="5">
      <t>シュウニュウ</t>
    </rPh>
    <rPh sb="5" eb="6">
      <t>オヨ</t>
    </rPh>
    <rPh sb="7" eb="9">
      <t>シシュツ</t>
    </rPh>
    <phoneticPr fontId="1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</si>
  <si>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1"/>
  </si>
  <si>
    <t>４</t>
    <phoneticPr fontId="1"/>
  </si>
  <si>
    <t>（単位：千円）</t>
    <rPh sb="1" eb="3">
      <t>タンイ</t>
    </rPh>
    <rPh sb="4" eb="6">
      <t>センエン</t>
    </rPh>
    <phoneticPr fontId="1"/>
  </si>
  <si>
    <t>収益的収入及び支出</t>
    <rPh sb="0" eb="3">
      <t>シュウエキテキ</t>
    </rPh>
    <rPh sb="3" eb="5">
      <t>シュウニュウ</t>
    </rPh>
    <rPh sb="5" eb="6">
      <t>オヨ</t>
    </rPh>
    <rPh sb="7" eb="9">
      <t>シシュツ</t>
    </rPh>
    <phoneticPr fontId="1"/>
  </si>
  <si>
    <t>雑支出</t>
    <rPh sb="0" eb="1">
      <t>ザツ</t>
    </rPh>
    <rPh sb="1" eb="3">
      <t>シシュツ</t>
    </rPh>
    <phoneticPr fontId="1"/>
  </si>
  <si>
    <t>その他負担金</t>
    <rPh sb="2" eb="3">
      <t>タ</t>
    </rPh>
    <rPh sb="3" eb="6">
      <t>フタンキン</t>
    </rPh>
    <phoneticPr fontId="1"/>
  </si>
  <si>
    <t>収　　入</t>
    <rPh sb="0" eb="1">
      <t>オサム</t>
    </rPh>
    <rPh sb="3" eb="4">
      <t>イ</t>
    </rPh>
    <phoneticPr fontId="1"/>
  </si>
  <si>
    <t>支　　出</t>
    <rPh sb="0" eb="1">
      <t>シ</t>
    </rPh>
    <rPh sb="3" eb="4">
      <t>デ</t>
    </rPh>
    <phoneticPr fontId="1"/>
  </si>
  <si>
    <t>１ 営業収益</t>
    <rPh sb="2" eb="4">
      <t>エイギョウ</t>
    </rPh>
    <rPh sb="4" eb="6">
      <t>シュウエキ</t>
    </rPh>
    <phoneticPr fontId="1"/>
  </si>
  <si>
    <t>２ 営業外収益</t>
    <rPh sb="2" eb="5">
      <t>エイギョウガイ</t>
    </rPh>
    <rPh sb="5" eb="7">
      <t>シュウエキ</t>
    </rPh>
    <phoneticPr fontId="1"/>
  </si>
  <si>
    <t>３ 特別利益</t>
    <rPh sb="2" eb="4">
      <t>トクベツ</t>
    </rPh>
    <rPh sb="4" eb="6">
      <t>リエキ</t>
    </rPh>
    <phoneticPr fontId="1"/>
  </si>
  <si>
    <t>１ 営業費用</t>
    <rPh sb="2" eb="4">
      <t>エイギョウ</t>
    </rPh>
    <rPh sb="4" eb="6">
      <t>ヒヨウ</t>
    </rPh>
    <phoneticPr fontId="1"/>
  </si>
  <si>
    <t>２ 営業外費用</t>
    <rPh sb="2" eb="5">
      <t>エイギョウガイ</t>
    </rPh>
    <rPh sb="5" eb="7">
      <t>ヒヨウ</t>
    </rPh>
    <phoneticPr fontId="1"/>
  </si>
  <si>
    <t>３ 特別損失</t>
    <rPh sb="2" eb="4">
      <t>トクベツ</t>
    </rPh>
    <rPh sb="4" eb="6">
      <t>ソンシツ</t>
    </rPh>
    <phoneticPr fontId="1"/>
  </si>
  <si>
    <t>４ 予備費</t>
    <rPh sb="2" eb="5">
      <t>ヨビヒ</t>
    </rPh>
    <phoneticPr fontId="1"/>
  </si>
  <si>
    <t>１ 建設改良費</t>
    <rPh sb="2" eb="4">
      <t>ケンセツ</t>
    </rPh>
    <rPh sb="4" eb="6">
      <t>カイリョウ</t>
    </rPh>
    <rPh sb="6" eb="7">
      <t>ヒ</t>
    </rPh>
    <phoneticPr fontId="1"/>
  </si>
  <si>
    <t>２ 企業債償還金</t>
    <rPh sb="2" eb="4">
      <t>キギョウ</t>
    </rPh>
    <rPh sb="4" eb="5">
      <t>サイ</t>
    </rPh>
    <rPh sb="5" eb="8">
      <t>ショウカンキン</t>
    </rPh>
    <phoneticPr fontId="1"/>
  </si>
  <si>
    <t>消費税及び
地方消費税</t>
    <rPh sb="0" eb="3">
      <t>ショウヒゼイ</t>
    </rPh>
    <rPh sb="3" eb="4">
      <t>オヨ</t>
    </rPh>
    <rPh sb="6" eb="8">
      <t>チホウ</t>
    </rPh>
    <rPh sb="8" eb="11">
      <t>ショウヒゼイ</t>
    </rPh>
    <phoneticPr fontId="1"/>
  </si>
  <si>
    <t>増減率</t>
    <rPh sb="0" eb="2">
      <t>ゾウゲン</t>
    </rPh>
    <rPh sb="2" eb="3">
      <t>リツ</t>
    </rPh>
    <phoneticPr fontId="1"/>
  </si>
  <si>
    <t>雨水処理負担金</t>
    <rPh sb="0" eb="2">
      <t>ウスイ</t>
    </rPh>
    <rPh sb="2" eb="4">
      <t>ショリ</t>
    </rPh>
    <rPh sb="4" eb="7">
      <t>フタンキン</t>
    </rPh>
    <phoneticPr fontId="1"/>
  </si>
  <si>
    <t>３</t>
  </si>
  <si>
    <t>３</t>
    <phoneticPr fontId="1"/>
  </si>
  <si>
    <t>４</t>
  </si>
  <si>
    <t>４</t>
    <phoneticPr fontId="1"/>
  </si>
  <si>
    <t>５</t>
  </si>
  <si>
    <t>５</t>
    <phoneticPr fontId="1"/>
  </si>
  <si>
    <t>他会計負担金</t>
    <rPh sb="0" eb="1">
      <t>ホカ</t>
    </rPh>
    <rPh sb="1" eb="3">
      <t>カイケイ</t>
    </rPh>
    <rPh sb="3" eb="6">
      <t>フタンキン</t>
    </rPh>
    <phoneticPr fontId="1"/>
  </si>
  <si>
    <t>他会計補助金</t>
    <rPh sb="0" eb="1">
      <t>ホカ</t>
    </rPh>
    <rPh sb="1" eb="3">
      <t>カイケイ</t>
    </rPh>
    <rPh sb="3" eb="6">
      <t>ホジョキン</t>
    </rPh>
    <phoneticPr fontId="1"/>
  </si>
  <si>
    <t>長期前受金戻入</t>
    <rPh sb="0" eb="2">
      <t>チョウキ</t>
    </rPh>
    <rPh sb="2" eb="4">
      <t>マエウ</t>
    </rPh>
    <rPh sb="4" eb="5">
      <t>キン</t>
    </rPh>
    <rPh sb="5" eb="7">
      <t>レイニュウ</t>
    </rPh>
    <phoneticPr fontId="1"/>
  </si>
  <si>
    <t>１</t>
    <phoneticPr fontId="1"/>
  </si>
  <si>
    <t>６</t>
  </si>
  <si>
    <t>７</t>
  </si>
  <si>
    <t>８</t>
  </si>
  <si>
    <t>９</t>
  </si>
  <si>
    <t>汚水管渠費</t>
    <rPh sb="0" eb="2">
      <t>オスイ</t>
    </rPh>
    <rPh sb="2" eb="3">
      <t>カン</t>
    </rPh>
    <rPh sb="3" eb="4">
      <t>キョ</t>
    </rPh>
    <rPh sb="4" eb="5">
      <t>ヒ</t>
    </rPh>
    <phoneticPr fontId="1"/>
  </si>
  <si>
    <t>雨水管渠費</t>
    <rPh sb="0" eb="2">
      <t>ウスイ</t>
    </rPh>
    <rPh sb="2" eb="3">
      <t>カン</t>
    </rPh>
    <rPh sb="3" eb="4">
      <t>キョ</t>
    </rPh>
    <rPh sb="4" eb="5">
      <t>ヒ</t>
    </rPh>
    <phoneticPr fontId="1"/>
  </si>
  <si>
    <t>汚水ポンプ場費</t>
    <rPh sb="0" eb="2">
      <t>オスイ</t>
    </rPh>
    <rPh sb="5" eb="6">
      <t>ジョウ</t>
    </rPh>
    <rPh sb="6" eb="7">
      <t>ヒ</t>
    </rPh>
    <phoneticPr fontId="1"/>
  </si>
  <si>
    <t>雨水ポンプ場費</t>
    <rPh sb="0" eb="2">
      <t>ウスイ</t>
    </rPh>
    <rPh sb="5" eb="6">
      <t>ジョウ</t>
    </rPh>
    <rPh sb="6" eb="7">
      <t>ヒ</t>
    </rPh>
    <phoneticPr fontId="1"/>
  </si>
  <si>
    <t>調整池費</t>
    <rPh sb="0" eb="2">
      <t>チョウセイ</t>
    </rPh>
    <rPh sb="2" eb="3">
      <t>イケ</t>
    </rPh>
    <rPh sb="3" eb="4">
      <t>ヒ</t>
    </rPh>
    <phoneticPr fontId="1"/>
  </si>
  <si>
    <t>流域下水道維持管理費</t>
    <rPh sb="0" eb="2">
      <t>リュウイキ</t>
    </rPh>
    <rPh sb="2" eb="5">
      <t>ゲスイドウ</t>
    </rPh>
    <rPh sb="5" eb="7">
      <t>イジ</t>
    </rPh>
    <rPh sb="7" eb="10">
      <t>カンリヒ</t>
    </rPh>
    <phoneticPr fontId="1"/>
  </si>
  <si>
    <t>普及促進費</t>
    <rPh sb="0" eb="2">
      <t>フキュウ</t>
    </rPh>
    <rPh sb="2" eb="4">
      <t>ソクシン</t>
    </rPh>
    <rPh sb="4" eb="5">
      <t>ヒ</t>
    </rPh>
    <phoneticPr fontId="1"/>
  </si>
  <si>
    <t>業務費</t>
    <rPh sb="0" eb="2">
      <t>ギョウム</t>
    </rPh>
    <rPh sb="2" eb="3">
      <t>ヒ</t>
    </rPh>
    <phoneticPr fontId="1"/>
  </si>
  <si>
    <t>支払利息及び企業債取扱諸費</t>
    <rPh sb="0" eb="2">
      <t>シハライ</t>
    </rPh>
    <rPh sb="2" eb="4">
      <t>リソク</t>
    </rPh>
    <rPh sb="4" eb="5">
      <t>オヨ</t>
    </rPh>
    <rPh sb="6" eb="8">
      <t>キギョウ</t>
    </rPh>
    <rPh sb="8" eb="9">
      <t>サイ</t>
    </rPh>
    <rPh sb="9" eb="11">
      <t>トリアツカイ</t>
    </rPh>
    <rPh sb="11" eb="12">
      <t>モロ</t>
    </rPh>
    <rPh sb="12" eb="13">
      <t>ヒ</t>
    </rPh>
    <phoneticPr fontId="1"/>
  </si>
  <si>
    <t>１</t>
    <phoneticPr fontId="1"/>
  </si>
  <si>
    <t>企業債</t>
    <rPh sb="0" eb="2">
      <t>キギョウ</t>
    </rPh>
    <rPh sb="2" eb="3">
      <t>サイ</t>
    </rPh>
    <phoneticPr fontId="1"/>
  </si>
  <si>
    <t>２</t>
  </si>
  <si>
    <t>２</t>
    <phoneticPr fontId="1"/>
  </si>
  <si>
    <t>他会計負担金</t>
    <rPh sb="0" eb="1">
      <t>ホカ</t>
    </rPh>
    <rPh sb="1" eb="3">
      <t>カイケイ</t>
    </rPh>
    <rPh sb="3" eb="6">
      <t>フタンキン</t>
    </rPh>
    <phoneticPr fontId="1"/>
  </si>
  <si>
    <t>他会計補助金</t>
    <rPh sb="0" eb="1">
      <t>ホカ</t>
    </rPh>
    <rPh sb="1" eb="3">
      <t>カイケイ</t>
    </rPh>
    <rPh sb="3" eb="6">
      <t>ホジョキン</t>
    </rPh>
    <phoneticPr fontId="1"/>
  </si>
  <si>
    <t>国庫補助金</t>
    <rPh sb="0" eb="2">
      <t>コッコ</t>
    </rPh>
    <rPh sb="2" eb="5">
      <t>ホジョキン</t>
    </rPh>
    <phoneticPr fontId="1"/>
  </si>
  <si>
    <t>負担金等</t>
    <rPh sb="0" eb="3">
      <t>フタンキン</t>
    </rPh>
    <rPh sb="3" eb="4">
      <t>トウ</t>
    </rPh>
    <phoneticPr fontId="1"/>
  </si>
  <si>
    <t>受益者負担金</t>
    <rPh sb="0" eb="3">
      <t>ジュエキシャ</t>
    </rPh>
    <rPh sb="3" eb="6">
      <t>フタンキン</t>
    </rPh>
    <phoneticPr fontId="1"/>
  </si>
  <si>
    <t>６</t>
    <phoneticPr fontId="1"/>
  </si>
  <si>
    <t>貸付金償還金</t>
    <rPh sb="0" eb="2">
      <t>カシツケ</t>
    </rPh>
    <rPh sb="2" eb="3">
      <t>キン</t>
    </rPh>
    <rPh sb="3" eb="6">
      <t>ショウカンキン</t>
    </rPh>
    <phoneticPr fontId="1"/>
  </si>
  <si>
    <t>事務費</t>
    <rPh sb="0" eb="3">
      <t>ジムヒ</t>
    </rPh>
    <phoneticPr fontId="1"/>
  </si>
  <si>
    <t>貸付金</t>
    <rPh sb="0" eb="2">
      <t>カシツケ</t>
    </rPh>
    <rPh sb="2" eb="3">
      <t>キン</t>
    </rPh>
    <phoneticPr fontId="1"/>
  </si>
  <si>
    <t>１ 企業債</t>
    <rPh sb="2" eb="4">
      <t>キギョウ</t>
    </rPh>
    <rPh sb="4" eb="5">
      <t>サイ</t>
    </rPh>
    <phoneticPr fontId="1"/>
  </si>
  <si>
    <t>２ 他会計負担金</t>
    <rPh sb="2" eb="3">
      <t>ホカ</t>
    </rPh>
    <rPh sb="3" eb="5">
      <t>カイケイ</t>
    </rPh>
    <rPh sb="5" eb="8">
      <t>フタンキン</t>
    </rPh>
    <phoneticPr fontId="1"/>
  </si>
  <si>
    <t>３ 他会計補助金</t>
    <rPh sb="2" eb="3">
      <t>ホカ</t>
    </rPh>
    <rPh sb="3" eb="5">
      <t>カイケイ</t>
    </rPh>
    <rPh sb="5" eb="8">
      <t>ホジョキン</t>
    </rPh>
    <phoneticPr fontId="1"/>
  </si>
  <si>
    <t>４ 国庫補助金</t>
    <rPh sb="2" eb="3">
      <t>コク</t>
    </rPh>
    <rPh sb="3" eb="4">
      <t>コ</t>
    </rPh>
    <rPh sb="4" eb="7">
      <t>ホジョキン</t>
    </rPh>
    <phoneticPr fontId="1"/>
  </si>
  <si>
    <t>５ 負担金等</t>
    <rPh sb="2" eb="5">
      <t>フタンキン</t>
    </rPh>
    <rPh sb="5" eb="6">
      <t>トウ</t>
    </rPh>
    <phoneticPr fontId="1"/>
  </si>
  <si>
    <t>６ 貸付金償還金</t>
    <rPh sb="2" eb="4">
      <t>カシツケ</t>
    </rPh>
    <rPh sb="4" eb="5">
      <t>キン</t>
    </rPh>
    <rPh sb="5" eb="8">
      <t>ショウカンキン</t>
    </rPh>
    <phoneticPr fontId="1"/>
  </si>
  <si>
    <t>３ 貸付金</t>
    <rPh sb="2" eb="4">
      <t>カシツケ</t>
    </rPh>
    <rPh sb="4" eb="5">
      <t>キン</t>
    </rPh>
    <phoneticPr fontId="1"/>
  </si>
  <si>
    <t>その他営業収益</t>
    <rPh sb="2" eb="3">
      <t>ホカ</t>
    </rPh>
    <rPh sb="3" eb="5">
      <t>エイギョウ</t>
    </rPh>
    <rPh sb="5" eb="7">
      <t>シュウエキ</t>
    </rPh>
    <phoneticPr fontId="1"/>
  </si>
  <si>
    <t>３</t>
    <phoneticPr fontId="1"/>
  </si>
  <si>
    <t>１１</t>
    <phoneticPr fontId="1"/>
  </si>
  <si>
    <t>一般会計負担金（雨水）</t>
    <rPh sb="0" eb="2">
      <t>イッパン</t>
    </rPh>
    <rPh sb="2" eb="4">
      <t>カイケイ</t>
    </rPh>
    <rPh sb="4" eb="7">
      <t>フタンキン</t>
    </rPh>
    <rPh sb="8" eb="10">
      <t>ウスイ</t>
    </rPh>
    <phoneticPr fontId="1"/>
  </si>
  <si>
    <t>公共下水道台帳写交付手数料など</t>
    <rPh sb="0" eb="2">
      <t>コウキョウ</t>
    </rPh>
    <rPh sb="2" eb="5">
      <t>ゲスイドウ</t>
    </rPh>
    <rPh sb="5" eb="7">
      <t>ダイチョウ</t>
    </rPh>
    <rPh sb="7" eb="8">
      <t>ウツ</t>
    </rPh>
    <rPh sb="8" eb="10">
      <t>コウフ</t>
    </rPh>
    <rPh sb="10" eb="13">
      <t>テスウリョウ</t>
    </rPh>
    <phoneticPr fontId="1"/>
  </si>
  <si>
    <t>一般会計負担金（基準内）</t>
    <rPh sb="0" eb="2">
      <t>イッパン</t>
    </rPh>
    <rPh sb="2" eb="4">
      <t>カイケイ</t>
    </rPh>
    <rPh sb="4" eb="7">
      <t>フタンキン</t>
    </rPh>
    <rPh sb="8" eb="11">
      <t>キジュンナイ</t>
    </rPh>
    <phoneticPr fontId="1"/>
  </si>
  <si>
    <t>一般会計補助金（基準外）</t>
    <rPh sb="0" eb="2">
      <t>イッパン</t>
    </rPh>
    <rPh sb="2" eb="4">
      <t>カイケイ</t>
    </rPh>
    <rPh sb="4" eb="7">
      <t>ホジョキン</t>
    </rPh>
    <rPh sb="8" eb="10">
      <t>キジュン</t>
    </rPh>
    <rPh sb="10" eb="11">
      <t>ガイ</t>
    </rPh>
    <phoneticPr fontId="1"/>
  </si>
  <si>
    <t>汚水管渠の修繕費など</t>
    <rPh sb="0" eb="2">
      <t>オスイ</t>
    </rPh>
    <rPh sb="2" eb="4">
      <t>カンキョ</t>
    </rPh>
    <rPh sb="5" eb="8">
      <t>シュウゼンヒ</t>
    </rPh>
    <phoneticPr fontId="1"/>
  </si>
  <si>
    <t>雨水管渠の修繕費など</t>
    <rPh sb="0" eb="2">
      <t>ウスイ</t>
    </rPh>
    <rPh sb="2" eb="3">
      <t>カン</t>
    </rPh>
    <rPh sb="3" eb="4">
      <t>キョ</t>
    </rPh>
    <rPh sb="5" eb="8">
      <t>シュウゼンヒ</t>
    </rPh>
    <phoneticPr fontId="1"/>
  </si>
  <si>
    <t>職員給与費、事務用品など</t>
    <rPh sb="0" eb="2">
      <t>ショクイン</t>
    </rPh>
    <rPh sb="2" eb="4">
      <t>キュウヨ</t>
    </rPh>
    <rPh sb="4" eb="5">
      <t>ヒ</t>
    </rPh>
    <rPh sb="6" eb="8">
      <t>ジム</t>
    </rPh>
    <rPh sb="8" eb="10">
      <t>ヨウヒン</t>
    </rPh>
    <phoneticPr fontId="1"/>
  </si>
  <si>
    <t>構築物、機械及び装置など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</si>
  <si>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</si>
  <si>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予備費</t>
    <rPh sb="0" eb="3">
      <t>ヨビヒ</t>
    </rPh>
    <phoneticPr fontId="1"/>
  </si>
  <si>
    <t>公共下水道事業債など</t>
    <rPh sb="0" eb="2">
      <t>コウキョウ</t>
    </rPh>
    <rPh sb="2" eb="5">
      <t>ゲスイドウ</t>
    </rPh>
    <rPh sb="5" eb="7">
      <t>ジギョウ</t>
    </rPh>
    <rPh sb="7" eb="8">
      <t>サイ</t>
    </rPh>
    <phoneticPr fontId="1"/>
  </si>
  <si>
    <t>社会資本整備総合交付金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phoneticPr fontId="1"/>
  </si>
  <si>
    <t>水洗便所改造資金回収金</t>
    <rPh sb="0" eb="2">
      <t>スイセン</t>
    </rPh>
    <rPh sb="2" eb="4">
      <t>ベンジョ</t>
    </rPh>
    <rPh sb="4" eb="6">
      <t>カイゾウ</t>
    </rPh>
    <rPh sb="6" eb="8">
      <t>シキン</t>
    </rPh>
    <rPh sb="8" eb="10">
      <t>カイシュウ</t>
    </rPh>
    <rPh sb="10" eb="11">
      <t>キン</t>
    </rPh>
    <phoneticPr fontId="1"/>
  </si>
  <si>
    <t>下水道管布設工事など</t>
    <rPh sb="0" eb="3">
      <t>ゲスイドウ</t>
    </rPh>
    <rPh sb="3" eb="4">
      <t>カン</t>
    </rPh>
    <rPh sb="4" eb="6">
      <t>フセツ</t>
    </rPh>
    <rPh sb="6" eb="8">
      <t>コウジ</t>
    </rPh>
    <phoneticPr fontId="1"/>
  </si>
  <si>
    <t>長期借入金元金償還</t>
    <rPh sb="0" eb="2">
      <t>チョウキ</t>
    </rPh>
    <rPh sb="2" eb="4">
      <t>カリイレ</t>
    </rPh>
    <rPh sb="4" eb="5">
      <t>キン</t>
    </rPh>
    <rPh sb="5" eb="7">
      <t>ガンキン</t>
    </rPh>
    <rPh sb="7" eb="9">
      <t>ショウカン</t>
    </rPh>
    <phoneticPr fontId="1"/>
  </si>
  <si>
    <t>水洗便所改造資金貸付金</t>
    <rPh sb="0" eb="2">
      <t>スイセン</t>
    </rPh>
    <rPh sb="2" eb="4">
      <t>ベンジョ</t>
    </rPh>
    <rPh sb="4" eb="6">
      <t>カイゾウ</t>
    </rPh>
    <rPh sb="6" eb="8">
      <t>シキン</t>
    </rPh>
    <rPh sb="8" eb="10">
      <t>カシツケ</t>
    </rPh>
    <rPh sb="10" eb="11">
      <t>キン</t>
    </rPh>
    <phoneticPr fontId="1"/>
  </si>
  <si>
    <t>汚水管渠
建設改良費</t>
    <rPh sb="0" eb="2">
      <t>オスイ</t>
    </rPh>
    <rPh sb="2" eb="3">
      <t>カン</t>
    </rPh>
    <rPh sb="3" eb="4">
      <t>キョ</t>
    </rPh>
    <rPh sb="5" eb="7">
      <t>ケンセツ</t>
    </rPh>
    <rPh sb="7" eb="9">
      <t>カイリョウ</t>
    </rPh>
    <rPh sb="9" eb="10">
      <t>ヒ</t>
    </rPh>
    <phoneticPr fontId="1"/>
  </si>
  <si>
    <t>汚水ポンプ場
建設改良費</t>
    <rPh sb="0" eb="2">
      <t>オスイ</t>
    </rPh>
    <rPh sb="5" eb="6">
      <t>ジョウ</t>
    </rPh>
    <rPh sb="7" eb="9">
      <t>ケンセツ</t>
    </rPh>
    <rPh sb="9" eb="11">
      <t>カイリョウ</t>
    </rPh>
    <rPh sb="11" eb="12">
      <t>ヒ</t>
    </rPh>
    <phoneticPr fontId="1"/>
  </si>
  <si>
    <t>雨水ポンプ場
建設改良費</t>
    <rPh sb="0" eb="2">
      <t>ウスイ</t>
    </rPh>
    <rPh sb="5" eb="6">
      <t>ジョウ</t>
    </rPh>
    <rPh sb="7" eb="9">
      <t>ケンセツ</t>
    </rPh>
    <rPh sb="9" eb="11">
      <t>カイリョウ</t>
    </rPh>
    <rPh sb="11" eb="12">
      <t>ヒ</t>
    </rPh>
    <phoneticPr fontId="1"/>
  </si>
  <si>
    <t>調整池
建設改良費</t>
    <rPh sb="0" eb="3">
      <t>チョウセイイケ</t>
    </rPh>
    <rPh sb="4" eb="6">
      <t>ケンセツ</t>
    </rPh>
    <rPh sb="6" eb="8">
      <t>カイリョウ</t>
    </rPh>
    <rPh sb="8" eb="9">
      <t>ヒ</t>
    </rPh>
    <phoneticPr fontId="1"/>
  </si>
  <si>
    <t>流域下水道
建設費</t>
    <rPh sb="0" eb="2">
      <t>リュウイキ</t>
    </rPh>
    <rPh sb="2" eb="5">
      <t>ゲスイドウ</t>
    </rPh>
    <rPh sb="6" eb="8">
      <t>ケンセツ</t>
    </rPh>
    <rPh sb="8" eb="9">
      <t>ヒ</t>
    </rPh>
    <phoneticPr fontId="1"/>
  </si>
  <si>
    <t>調整池の維持管理費など</t>
    <rPh sb="0" eb="3">
      <t>チョウセイイケ</t>
    </rPh>
    <rPh sb="4" eb="6">
      <t>イジ</t>
    </rPh>
    <rPh sb="6" eb="9">
      <t>カンリヒ</t>
    </rPh>
    <phoneticPr fontId="1"/>
  </si>
  <si>
    <t>古利根川流域下水道維持管理負担金</t>
    <rPh sb="0" eb="1">
      <t>フル</t>
    </rPh>
    <rPh sb="1" eb="4">
      <t>トネガワ</t>
    </rPh>
    <rPh sb="4" eb="6">
      <t>リュウイキ</t>
    </rPh>
    <rPh sb="6" eb="9">
      <t>ゲスイドウ</t>
    </rPh>
    <rPh sb="9" eb="11">
      <t>イジ</t>
    </rPh>
    <rPh sb="11" eb="13">
      <t>カンリ</t>
    </rPh>
    <rPh sb="13" eb="16">
      <t>フタンキン</t>
    </rPh>
    <phoneticPr fontId="1"/>
  </si>
  <si>
    <t>古利根川流域下水道建設負担金</t>
    <rPh sb="0" eb="1">
      <t>フル</t>
    </rPh>
    <rPh sb="1" eb="4">
      <t>トネガワ</t>
    </rPh>
    <rPh sb="4" eb="6">
      <t>リュウイキ</t>
    </rPh>
    <rPh sb="6" eb="9">
      <t>ゲスイドウ</t>
    </rPh>
    <rPh sb="9" eb="11">
      <t>ケンセツ</t>
    </rPh>
    <rPh sb="11" eb="14">
      <t>フタンキン</t>
    </rPh>
    <phoneticPr fontId="1"/>
  </si>
  <si>
    <t>職員給与費、旅費など</t>
    <rPh sb="0" eb="2">
      <t>ショクイン</t>
    </rPh>
    <rPh sb="2" eb="4">
      <t>キュウヨ</t>
    </rPh>
    <rPh sb="4" eb="5">
      <t>ヒ</t>
    </rPh>
    <rPh sb="6" eb="8">
      <t>リョヒ</t>
    </rPh>
    <phoneticPr fontId="1"/>
  </si>
  <si>
    <t>―</t>
    <phoneticPr fontId="1"/>
  </si>
  <si>
    <t>調整池水面使用料など</t>
    <rPh sb="0" eb="2">
      <t>チョウセイ</t>
    </rPh>
    <rPh sb="2" eb="3">
      <t>イケ</t>
    </rPh>
    <rPh sb="3" eb="5">
      <t>スイメン</t>
    </rPh>
    <rPh sb="5" eb="8">
      <t>シヨウリョウ</t>
    </rPh>
    <phoneticPr fontId="1"/>
  </si>
  <si>
    <t>使用料</t>
    <rPh sb="0" eb="3">
      <t>シヨウリョウ</t>
    </rPh>
    <phoneticPr fontId="1"/>
  </si>
  <si>
    <t>私道内共同排水設備設置補助金など</t>
    <rPh sb="0" eb="2">
      <t>シドウ</t>
    </rPh>
    <rPh sb="2" eb="3">
      <t>ナイ</t>
    </rPh>
    <rPh sb="3" eb="5">
      <t>キョウドウ</t>
    </rPh>
    <rPh sb="5" eb="7">
      <t>ハイスイ</t>
    </rPh>
    <rPh sb="7" eb="9">
      <t>セツビ</t>
    </rPh>
    <rPh sb="9" eb="11">
      <t>セッチ</t>
    </rPh>
    <rPh sb="11" eb="14">
      <t>ホジョキン</t>
    </rPh>
    <phoneticPr fontId="1"/>
  </si>
  <si>
    <t>農業集落排水処理施設使用料</t>
    <rPh sb="0" eb="2">
      <t>ノウギョウ</t>
    </rPh>
    <rPh sb="2" eb="4">
      <t>シュウラク</t>
    </rPh>
    <rPh sb="4" eb="6">
      <t>ハイスイ</t>
    </rPh>
    <rPh sb="6" eb="8">
      <t>ショリ</t>
    </rPh>
    <rPh sb="8" eb="13">
      <t>シセツシヨウリョウ</t>
    </rPh>
    <rPh sb="10" eb="13">
      <t>シヨウリョウ</t>
    </rPh>
    <phoneticPr fontId="1"/>
  </si>
  <si>
    <t>処理施設占用料</t>
    <rPh sb="0" eb="2">
      <t>ショリ</t>
    </rPh>
    <rPh sb="2" eb="4">
      <t>シセツ</t>
    </rPh>
    <rPh sb="4" eb="6">
      <t>センヨウ</t>
    </rPh>
    <rPh sb="6" eb="7">
      <t>リョウ</t>
    </rPh>
    <phoneticPr fontId="1"/>
  </si>
  <si>
    <t>２</t>
    <phoneticPr fontId="1"/>
  </si>
  <si>
    <t>処理場費</t>
    <rPh sb="0" eb="2">
      <t>ショリ</t>
    </rPh>
    <rPh sb="2" eb="3">
      <t>ジョウ</t>
    </rPh>
    <rPh sb="3" eb="4">
      <t>ヒ</t>
    </rPh>
    <phoneticPr fontId="1"/>
  </si>
  <si>
    <t>総係費</t>
    <rPh sb="0" eb="1">
      <t>ソウ</t>
    </rPh>
    <rPh sb="1" eb="2">
      <t>カカリ</t>
    </rPh>
    <rPh sb="2" eb="3">
      <t>ヒ</t>
    </rPh>
    <phoneticPr fontId="1"/>
  </si>
  <si>
    <t>その他特別損失</t>
    <rPh sb="2" eb="3">
      <t>タ</t>
    </rPh>
    <rPh sb="3" eb="5">
      <t>トクベツ</t>
    </rPh>
    <rPh sb="5" eb="7">
      <t>ソンシツ</t>
    </rPh>
    <phoneticPr fontId="1"/>
  </si>
  <si>
    <t>過年度損益修正損</t>
    <rPh sb="0" eb="3">
      <t>カネンド</t>
    </rPh>
    <rPh sb="3" eb="5">
      <t>ソンエキ</t>
    </rPh>
    <rPh sb="5" eb="7">
      <t>シュウセイ</t>
    </rPh>
    <rPh sb="7" eb="8">
      <t>ソン</t>
    </rPh>
    <phoneticPr fontId="1"/>
  </si>
  <si>
    <t>汚水管渠の修繕費など</t>
    <rPh sb="0" eb="2">
      <t>オスイ</t>
    </rPh>
    <rPh sb="2" eb="3">
      <t>カン</t>
    </rPh>
    <rPh sb="3" eb="4">
      <t>キョ</t>
    </rPh>
    <rPh sb="5" eb="7">
      <t>シュウゼン</t>
    </rPh>
    <rPh sb="7" eb="8">
      <t>ヒ</t>
    </rPh>
    <phoneticPr fontId="1"/>
  </si>
  <si>
    <t>処理場の維持管理費など</t>
    <rPh sb="0" eb="3">
      <t>ショリジョウ</t>
    </rPh>
    <rPh sb="4" eb="6">
      <t>イジ</t>
    </rPh>
    <rPh sb="6" eb="9">
      <t>カンリヒ</t>
    </rPh>
    <phoneticPr fontId="1"/>
  </si>
  <si>
    <t>農業集落排水</t>
    <rPh sb="0" eb="6">
      <t>ノウギョウシュウラクハイスイ</t>
    </rPh>
    <phoneticPr fontId="1"/>
  </si>
  <si>
    <t>事業費用</t>
    <phoneticPr fontId="1"/>
  </si>
  <si>
    <t>公共下水道</t>
    <rPh sb="0" eb="2">
      <t>コウキョウ</t>
    </rPh>
    <rPh sb="2" eb="3">
      <t>シタ</t>
    </rPh>
    <rPh sb="3" eb="5">
      <t>スイドウ</t>
    </rPh>
    <phoneticPr fontId="1"/>
  </si>
  <si>
    <t>事業収益</t>
    <phoneticPr fontId="1"/>
  </si>
  <si>
    <t>受益者分担金</t>
    <rPh sb="0" eb="3">
      <t>ジュエキシャ</t>
    </rPh>
    <rPh sb="3" eb="6">
      <t>ブンタンキン</t>
    </rPh>
    <phoneticPr fontId="1"/>
  </si>
  <si>
    <t>農業集落排水事業債など</t>
  </si>
  <si>
    <t>農山漁村地域整備交付金</t>
    <rPh sb="0" eb="4">
      <t>ノウサンギョソン</t>
    </rPh>
    <rPh sb="2" eb="4">
      <t>ギョソン</t>
    </rPh>
    <rPh sb="4" eb="6">
      <t>チイキ</t>
    </rPh>
    <rPh sb="6" eb="8">
      <t>セイビ</t>
    </rPh>
    <rPh sb="8" eb="11">
      <t>コウフキン</t>
    </rPh>
    <phoneticPr fontId="1"/>
  </si>
  <si>
    <t>農業集落排水事業受益者分担金</t>
    <rPh sb="0" eb="6">
      <t>ノウギョウシュウラクハイスイ</t>
    </rPh>
    <rPh sb="6" eb="8">
      <t>ジギョウ</t>
    </rPh>
    <rPh sb="8" eb="11">
      <t>ジュエキシャ</t>
    </rPh>
    <rPh sb="11" eb="14">
      <t>ブンタンキン</t>
    </rPh>
    <phoneticPr fontId="1"/>
  </si>
  <si>
    <t>処理場
建設改良費</t>
    <rPh sb="0" eb="3">
      <t>ショリジョウ</t>
    </rPh>
    <rPh sb="4" eb="6">
      <t>ケンセツ</t>
    </rPh>
    <rPh sb="6" eb="8">
      <t>カイリョウ</t>
    </rPh>
    <rPh sb="8" eb="9">
      <t>ヒ</t>
    </rPh>
    <phoneticPr fontId="1"/>
  </si>
  <si>
    <t>収益的収入合計</t>
    <rPh sb="0" eb="3">
      <t>シュウエキテキ</t>
    </rPh>
    <rPh sb="3" eb="5">
      <t>シュウニュウ</t>
    </rPh>
    <rPh sb="5" eb="7">
      <t>ゴウケイ</t>
    </rPh>
    <phoneticPr fontId="1"/>
  </si>
  <si>
    <t>収益的支出合計</t>
    <rPh sb="0" eb="3">
      <t>シュウエキテキ</t>
    </rPh>
    <rPh sb="3" eb="5">
      <t>シシュツ</t>
    </rPh>
    <rPh sb="5" eb="7">
      <t>ゴウケイ</t>
    </rPh>
    <phoneticPr fontId="1"/>
  </si>
  <si>
    <t>資本的収入合計</t>
    <rPh sb="0" eb="5">
      <t>シホンテキシュウニュウ</t>
    </rPh>
    <rPh sb="5" eb="7">
      <t>ゴウケイ</t>
    </rPh>
    <phoneticPr fontId="1"/>
  </si>
  <si>
    <t>資本的支出合計</t>
    <rPh sb="0" eb="3">
      <t>シホンテキ</t>
    </rPh>
    <rPh sb="3" eb="5">
      <t>シシュツ</t>
    </rPh>
    <rPh sb="5" eb="7">
      <t>ゴウケイ</t>
    </rPh>
    <phoneticPr fontId="1"/>
  </si>
  <si>
    <t>12/12</t>
    <phoneticPr fontId="1"/>
  </si>
  <si>
    <t>収益的収入合計</t>
    <rPh sb="0" eb="7">
      <t>シュウエキテキシュウニュウゴウケイ</t>
    </rPh>
    <phoneticPr fontId="1"/>
  </si>
  <si>
    <t>公共下水道</t>
    <rPh sb="0" eb="2">
      <t>コウキョウ</t>
    </rPh>
    <rPh sb="2" eb="5">
      <t>ゲスイドウ</t>
    </rPh>
    <phoneticPr fontId="1"/>
  </si>
  <si>
    <t>事業資本的</t>
    <rPh sb="2" eb="5">
      <t>シホンテキ</t>
    </rPh>
    <phoneticPr fontId="1"/>
  </si>
  <si>
    <t>収入</t>
    <phoneticPr fontId="1"/>
  </si>
  <si>
    <t>事業資本的</t>
    <rPh sb="2" eb="4">
      <t>シホン</t>
    </rPh>
    <rPh sb="4" eb="5">
      <t>テキ</t>
    </rPh>
    <phoneticPr fontId="1"/>
  </si>
  <si>
    <t>事業資本的</t>
    <rPh sb="2" eb="5">
      <t>シホンテキ</t>
    </rPh>
    <phoneticPr fontId="1"/>
  </si>
  <si>
    <t>支出</t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</si>
  <si>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</si>
  <si>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事業資本的</t>
    <phoneticPr fontId="1"/>
  </si>
  <si>
    <t>公共下水道使用料</t>
    <rPh sb="0" eb="2">
      <t>コウキョウ</t>
    </rPh>
    <rPh sb="2" eb="5">
      <t>ゲスイドウ</t>
    </rPh>
    <rPh sb="5" eb="8">
      <t>シヨウリョウ</t>
    </rPh>
    <phoneticPr fontId="1"/>
  </si>
  <si>
    <t>１０</t>
    <phoneticPr fontId="1"/>
  </si>
  <si>
    <t>公共下水道事業受益者負担金</t>
    <rPh sb="0" eb="2">
      <t>コウキョウ</t>
    </rPh>
    <rPh sb="2" eb="5">
      <t>ゲスイドウ</t>
    </rPh>
    <rPh sb="5" eb="7">
      <t>ジギョウ</t>
    </rPh>
    <rPh sb="7" eb="9">
      <t>ジュエキ</t>
    </rPh>
    <rPh sb="9" eb="10">
      <t>シャ</t>
    </rPh>
    <rPh sb="10" eb="13">
      <t>フタンキン</t>
    </rPh>
    <phoneticPr fontId="1"/>
  </si>
  <si>
    <t>汚水ポンプ場の維持管理費など</t>
    <rPh sb="0" eb="2">
      <t>オスイ</t>
    </rPh>
    <rPh sb="5" eb="6">
      <t>ジョウ</t>
    </rPh>
    <rPh sb="7" eb="9">
      <t>イジ</t>
    </rPh>
    <rPh sb="9" eb="12">
      <t>カンリヒ</t>
    </rPh>
    <phoneticPr fontId="1"/>
  </si>
  <si>
    <t>雨水ポンプ場の維持管理費など</t>
    <rPh sb="0" eb="2">
      <t>ウスイ</t>
    </rPh>
    <rPh sb="5" eb="6">
      <t>ジョウ</t>
    </rPh>
    <rPh sb="7" eb="9">
      <t>イジ</t>
    </rPh>
    <rPh sb="9" eb="12">
      <t>カンリヒ</t>
    </rPh>
    <phoneticPr fontId="1"/>
  </si>
  <si>
    <t>使用料等過年度更正</t>
    <rPh sb="0" eb="3">
      <t>シヨウリョウ</t>
    </rPh>
    <rPh sb="3" eb="4">
      <t>トウ</t>
    </rPh>
    <rPh sb="4" eb="5">
      <t>ス</t>
    </rPh>
    <rPh sb="5" eb="7">
      <t>ネンド</t>
    </rPh>
    <rPh sb="7" eb="9">
      <t>コウセイ</t>
    </rPh>
    <phoneticPr fontId="1"/>
  </si>
  <si>
    <t>使用料徴収委託料</t>
    <rPh sb="0" eb="3">
      <t>シヨウリョウ</t>
    </rPh>
    <rPh sb="3" eb="5">
      <t>チョウシュウ</t>
    </rPh>
    <rPh sb="5" eb="8">
      <t>イタクリョウ</t>
    </rPh>
    <phoneticPr fontId="1"/>
  </si>
  <si>
    <t>使用料過年度更正</t>
    <rPh sb="0" eb="3">
      <t>シヨウリョウ</t>
    </rPh>
    <rPh sb="3" eb="4">
      <t>ス</t>
    </rPh>
    <rPh sb="4" eb="6">
      <t>ネンド</t>
    </rPh>
    <rPh sb="6" eb="8">
      <t>コウセイ</t>
    </rPh>
    <phoneticPr fontId="1"/>
  </si>
  <si>
    <t>款</t>
    <rPh sb="0" eb="1">
      <t>カン</t>
    </rPh>
    <phoneticPr fontId="1"/>
  </si>
  <si>
    <t>項</t>
    <rPh sb="0" eb="1">
      <t>コウ</t>
    </rPh>
    <phoneticPr fontId="1"/>
  </si>
  <si>
    <t>令和４年度
要求額
（Ａ）</t>
    <rPh sb="0" eb="2">
      <t>レイワ</t>
    </rPh>
    <rPh sb="3" eb="5">
      <t>ネンド</t>
    </rPh>
    <rPh sb="6" eb="9">
      <t>ヨウキュウガク</t>
    </rPh>
    <phoneticPr fontId="1"/>
  </si>
  <si>
    <t>令和４年度
上下水道経営課
査定額（Ｂ）</t>
    <rPh sb="0" eb="2">
      <t>レイワ</t>
    </rPh>
    <rPh sb="3" eb="5">
      <t>ネンド</t>
    </rPh>
    <rPh sb="6" eb="8">
      <t>ジョウゲ</t>
    </rPh>
    <rPh sb="8" eb="10">
      <t>スイドウ</t>
    </rPh>
    <rPh sb="10" eb="12">
      <t>ケイエイ</t>
    </rPh>
    <rPh sb="12" eb="13">
      <t>カ</t>
    </rPh>
    <rPh sb="14" eb="16">
      <t>サテイ</t>
    </rPh>
    <rPh sb="16" eb="17">
      <t>ガク</t>
    </rPh>
    <phoneticPr fontId="1"/>
  </si>
  <si>
    <t>構築物、機械及び装置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</si>
  <si>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６</t>
    <phoneticPr fontId="1"/>
  </si>
  <si>
    <t>資産減耗費</t>
    <rPh sb="0" eb="5">
      <t>シサンゲンモウヒ</t>
    </rPh>
    <phoneticPr fontId="1"/>
  </si>
  <si>
    <t>―</t>
    <phoneticPr fontId="1"/>
  </si>
  <si>
    <t>※令和4年度要求額（Ａ）又は令和3年度予算額（Ｃ）が0の場合の増減率は「―」と表記しています。</t>
    <rPh sb="6" eb="9">
      <t>ヨウキュウガク</t>
    </rPh>
    <rPh sb="12" eb="13">
      <t>マタ</t>
    </rPh>
    <rPh sb="19" eb="21">
      <t>ヨサン</t>
    </rPh>
    <rPh sb="21" eb="22">
      <t>ガク</t>
    </rPh>
    <rPh sb="28" eb="30">
      <t>バアイ</t>
    </rPh>
    <rPh sb="31" eb="33">
      <t>ゾウゲン</t>
    </rPh>
    <rPh sb="33" eb="34">
      <t>リツ</t>
    </rPh>
    <rPh sb="39" eb="41">
      <t>ヒョウキ</t>
    </rPh>
    <phoneticPr fontId="1"/>
  </si>
  <si>
    <t>汚水管渠
建設改良費</t>
    <rPh sb="0" eb="2">
      <t>オスイ</t>
    </rPh>
    <rPh sb="2" eb="4">
      <t>カンキョ</t>
    </rPh>
    <rPh sb="5" eb="7">
      <t>ケンセツ</t>
    </rPh>
    <rPh sb="7" eb="9">
      <t>カイリョウ</t>
    </rPh>
    <rPh sb="9" eb="10">
      <t>ヒ</t>
    </rPh>
    <phoneticPr fontId="1"/>
  </si>
  <si>
    <t>下水道管布設替工事など</t>
    <rPh sb="0" eb="4">
      <t>ゲスイドウカン</t>
    </rPh>
    <rPh sb="4" eb="7">
      <t>フセツガ</t>
    </rPh>
    <rPh sb="7" eb="9">
      <t>コウジ</t>
    </rPh>
    <phoneticPr fontId="1"/>
  </si>
  <si>
    <t>施設整備工事など</t>
    <rPh sb="0" eb="4">
      <t>シセツセイビ</t>
    </rPh>
    <rPh sb="4" eb="6">
      <t>コウジ</t>
    </rPh>
    <phoneticPr fontId="1"/>
  </si>
  <si>
    <t>令和4年度下水道事業会計予算（款・項別）査定状況</t>
    <rPh sb="5" eb="6">
      <t>シタ</t>
    </rPh>
    <rPh sb="6" eb="8">
      <t>スイドウ</t>
    </rPh>
    <rPh sb="8" eb="10">
      <t>ジギョウ</t>
    </rPh>
    <rPh sb="10" eb="12">
      <t>カイケイ</t>
    </rPh>
    <rPh sb="12" eb="14">
      <t>ヨサン</t>
    </rPh>
    <rPh sb="15" eb="16">
      <t>カン</t>
    </rPh>
    <rPh sb="17" eb="18">
      <t>コウ</t>
    </rPh>
    <rPh sb="18" eb="19">
      <t>ベツ</t>
    </rPh>
    <rPh sb="20" eb="22">
      <t>サテイ</t>
    </rPh>
    <rPh sb="22" eb="24">
      <t>ジョウキョウ</t>
    </rPh>
    <phoneticPr fontId="1"/>
  </si>
  <si>
    <t>令和4年度下水道事業会計予算査定状況</t>
    <rPh sb="5" eb="6">
      <t>シタ</t>
    </rPh>
    <rPh sb="6" eb="8">
      <t>スイドウ</t>
    </rPh>
    <rPh sb="8" eb="10">
      <t>ジギョウ</t>
    </rPh>
    <rPh sb="10" eb="12">
      <t>カイケイ</t>
    </rPh>
    <rPh sb="12" eb="14">
      <t>ヨサン</t>
    </rPh>
    <rPh sb="14" eb="16">
      <t>サテイ</t>
    </rPh>
    <rPh sb="16" eb="18">
      <t>ジョウキョウ</t>
    </rPh>
    <phoneticPr fontId="1"/>
  </si>
  <si>
    <t>長期借入金支払利子など</t>
    <rPh sb="0" eb="2">
      <t>チョウキ</t>
    </rPh>
    <rPh sb="2" eb="4">
      <t>カリイレ</t>
    </rPh>
    <rPh sb="4" eb="5">
      <t>キン</t>
    </rPh>
    <rPh sb="5" eb="7">
      <t>シハラ</t>
    </rPh>
    <rPh sb="7" eb="9">
      <t>リシ</t>
    </rPh>
    <phoneticPr fontId="1"/>
  </si>
  <si>
    <t>廃</t>
    <rPh sb="0" eb="1">
      <t>ハイ</t>
    </rPh>
    <phoneticPr fontId="1"/>
  </si>
  <si>
    <t>―</t>
    <phoneticPr fontId="1"/>
  </si>
  <si>
    <t>施設更新工事など</t>
    <rPh sb="0" eb="2">
      <t>シセツ</t>
    </rPh>
    <rPh sb="2" eb="4">
      <t>コウシン</t>
    </rPh>
    <rPh sb="4" eb="6">
      <t>コウジ</t>
    </rPh>
    <phoneticPr fontId="1"/>
  </si>
  <si>
    <t>使用料徴収委託料など</t>
    <rPh sb="0" eb="3">
      <t>シヨウリョウ</t>
    </rPh>
    <rPh sb="3" eb="5">
      <t>チョウシュウ</t>
    </rPh>
    <rPh sb="5" eb="7">
      <t>イタク</t>
    </rPh>
    <rPh sb="7" eb="8">
      <t>リョウ</t>
    </rPh>
    <phoneticPr fontId="1"/>
  </si>
  <si>
    <t>農業集落排</t>
    <rPh sb="0" eb="2">
      <t>ノウギョウ</t>
    </rPh>
    <rPh sb="2" eb="4">
      <t>シュウラク</t>
    </rPh>
    <rPh sb="4" eb="5">
      <t>ハイ</t>
    </rPh>
    <phoneticPr fontId="1"/>
  </si>
  <si>
    <t>水事業収益</t>
    <phoneticPr fontId="1"/>
  </si>
  <si>
    <t>水事業費用</t>
    <phoneticPr fontId="1"/>
  </si>
  <si>
    <t>水事業資本</t>
    <rPh sb="3" eb="5">
      <t>シホン</t>
    </rPh>
    <phoneticPr fontId="1"/>
  </si>
  <si>
    <t>的収入</t>
    <phoneticPr fontId="1"/>
  </si>
  <si>
    <t>的支出</t>
    <phoneticPr fontId="1"/>
  </si>
  <si>
    <t>※資本的収入が資本的支出に対して不足する額は、減価償却費などの現金支出を伴わない費用などで補てんします。</t>
    <rPh sb="1" eb="4">
      <t>シホンテキ</t>
    </rPh>
    <rPh sb="4" eb="6">
      <t>シュウニュウ</t>
    </rPh>
    <rPh sb="7" eb="10">
      <t>シホンテキ</t>
    </rPh>
    <rPh sb="10" eb="12">
      <t>シシュツ</t>
    </rPh>
    <rPh sb="13" eb="14">
      <t>タイ</t>
    </rPh>
    <rPh sb="16" eb="18">
      <t>フソク</t>
    </rPh>
    <rPh sb="20" eb="21">
      <t>ガク</t>
    </rPh>
    <rPh sb="23" eb="25">
      <t>ゲンカ</t>
    </rPh>
    <rPh sb="25" eb="27">
      <t>ショウキャク</t>
    </rPh>
    <rPh sb="27" eb="28">
      <t>ヒ</t>
    </rPh>
    <rPh sb="31" eb="33">
      <t>ゲンキン</t>
    </rPh>
    <rPh sb="33" eb="35">
      <t>シシュツ</t>
    </rPh>
    <rPh sb="36" eb="37">
      <t>トモナ</t>
    </rPh>
    <rPh sb="40" eb="42">
      <t>ヒヨウ</t>
    </rPh>
    <phoneticPr fontId="1"/>
  </si>
  <si>
    <t>比較（Ｂ）－（Ａ）</t>
    <rPh sb="0" eb="2">
      <t>ヒカク</t>
    </rPh>
    <phoneticPr fontId="1"/>
  </si>
  <si>
    <t>比較（Ｂ）－（Ｃ）</t>
    <rPh sb="0" eb="2">
      <t>ヒカク</t>
    </rPh>
    <phoneticPr fontId="1"/>
  </si>
  <si>
    <t>令和３年度
予算額
（Ｃ）</t>
    <rPh sb="0" eb="2">
      <t>レイワ</t>
    </rPh>
    <rPh sb="3" eb="5">
      <t>ネンド</t>
    </rPh>
    <rPh sb="4" eb="5">
      <t>ド</t>
    </rPh>
    <rPh sb="6" eb="8">
      <t>ヨサン</t>
    </rPh>
    <rPh sb="8" eb="9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</si>
</sst>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&quot; &quot;;&quot;▲ &quot;#,##0&quot; &quot;"/>
    <numFmt numFmtId="177" formatCode="0.0%&quot; &quot;;&quot;▲ &quot;0.0%&quot; &quot;"/>
    <numFmt numFmtId="178" formatCode="#,##0_);[Red]\(#,##0\)"/>
    <numFmt numFmtId="179" formatCode="#,##0;&quot;▲ &quot;#,##0"/>
    <numFmt numFmtId="180" formatCode="#,##0;&quot;△ &quot;#,##0"/>
    <numFmt numFmtId="181" formatCode="0.0%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01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 wrapText="1" shrinkToFit="1"/>
    </xf>
    <xf numFmtId="0" fontId="2" fillId="0" borderId="0" xfId="0" applyFont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 wrapText="1" shrinkToFit="1"/>
    </xf>
    <xf numFmtId="49" fontId="2" fillId="0" borderId="1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 wrapText="1" shrinkToFit="1"/>
    </xf>
    <xf numFmtId="49" fontId="2" fillId="0" borderId="4" xfId="0" applyNumberFormat="1" applyFont="1" applyBorder="1" applyAlignment="1">
      <alignment vertical="center" wrapText="1"/>
    </xf>
    <xf numFmtId="49" fontId="2" fillId="0" borderId="0" xfId="0" applyNumberFormat="1" applyFont="1" applyBorder="1"/>
    <xf numFmtId="49" fontId="2" fillId="0" borderId="3" xfId="0" applyNumberFormat="1" applyFont="1" applyBorder="1"/>
    <xf numFmtId="49" fontId="2" fillId="0" borderId="5" xfId="0" applyNumberFormat="1" applyFont="1" applyBorder="1" applyAlignment="1">
      <alignment wrapText="1"/>
    </xf>
    <xf numFmtId="49" fontId="2" fillId="0" borderId="10" xfId="0" applyNumberFormat="1" applyFont="1" applyBorder="1"/>
    <xf numFmtId="49" fontId="2" fillId="0" borderId="11" xfId="0" applyNumberFormat="1" applyFont="1" applyBorder="1" applyAlignment="1">
      <alignment vertical="center" wrapText="1" shrinkToFit="1"/>
    </xf>
    <xf numFmtId="49" fontId="2" fillId="0" borderId="2" xfId="0" applyNumberFormat="1" applyFont="1" applyFill="1" applyBorder="1" applyAlignment="1">
      <alignment vertical="center" wrapText="1" shrinkToFit="1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Border="1" applyAlignment="1">
      <alignment horizontal="left"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vertical="center" wrapText="1"/>
    </xf>
    <xf numFmtId="49" fontId="2" fillId="0" borderId="1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 wrapText="1" shrinkToFit="1"/>
    </xf>
    <xf numFmtId="38" fontId="2" fillId="0" borderId="0" xfId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 wrapText="1"/>
    </xf>
    <xf numFmtId="176" fontId="7" fillId="2" borderId="13" xfId="0" applyNumberFormat="1" applyFont="1" applyFill="1" applyBorder="1" applyAlignment="1">
      <alignment horizontal="center" vertical="center"/>
    </xf>
    <xf numFmtId="177" fontId="7" fillId="2" borderId="19" xfId="0" applyNumberFormat="1" applyFont="1" applyFill="1" applyBorder="1" applyAlignment="1">
      <alignment horizontal="center" vertical="center"/>
    </xf>
    <xf numFmtId="176" fontId="2" fillId="0" borderId="0" xfId="1" applyNumberFormat="1" applyFont="1" applyAlignment="1">
      <alignment vertical="center"/>
    </xf>
    <xf numFmtId="176" fontId="2" fillId="0" borderId="4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176" fontId="2" fillId="0" borderId="0" xfId="0" applyNumberFormat="1" applyFont="1"/>
    <xf numFmtId="176" fontId="2" fillId="0" borderId="0" xfId="1" applyNumberFormat="1" applyFont="1" applyFill="1" applyBorder="1" applyAlignment="1">
      <alignment vertical="center"/>
    </xf>
    <xf numFmtId="177" fontId="2" fillId="0" borderId="0" xfId="1" applyNumberFormat="1" applyFont="1" applyAlignment="1">
      <alignment vertical="center"/>
    </xf>
    <xf numFmtId="177" fontId="2" fillId="0" borderId="0" xfId="1" applyNumberFormat="1" applyFont="1" applyBorder="1" applyAlignment="1">
      <alignment horizontal="right" vertical="center"/>
    </xf>
    <xf numFmtId="177" fontId="2" fillId="0" borderId="0" xfId="0" applyNumberFormat="1" applyFont="1"/>
    <xf numFmtId="177" fontId="2" fillId="0" borderId="0" xfId="1" applyNumberFormat="1" applyFont="1" applyAlignment="1">
      <alignment horizontal="right" vertical="center"/>
    </xf>
    <xf numFmtId="177" fontId="2" fillId="0" borderId="0" xfId="1" applyNumberFormat="1" applyFont="1" applyFill="1" applyBorder="1" applyAlignment="1">
      <alignment vertical="center"/>
    </xf>
    <xf numFmtId="38" fontId="2" fillId="0" borderId="2" xfId="1" applyFont="1" applyBorder="1" applyAlignment="1">
      <alignment vertical="center" wrapText="1" shrinkToFit="1"/>
    </xf>
    <xf numFmtId="38" fontId="2" fillId="0" borderId="12" xfId="1" applyFont="1" applyBorder="1" applyAlignment="1">
      <alignment vertical="center" wrapText="1"/>
    </xf>
    <xf numFmtId="38" fontId="2" fillId="0" borderId="7" xfId="1" applyFont="1" applyBorder="1" applyAlignment="1">
      <alignment vertical="center" wrapText="1"/>
    </xf>
    <xf numFmtId="38" fontId="2" fillId="0" borderId="9" xfId="1" applyFont="1" applyBorder="1" applyAlignment="1">
      <alignment vertical="center" wrapText="1"/>
    </xf>
    <xf numFmtId="38" fontId="2" fillId="0" borderId="0" xfId="1" applyFont="1" applyBorder="1" applyAlignment="1">
      <alignment horizontal="center" vertical="center" wrapText="1"/>
    </xf>
    <xf numFmtId="38" fontId="2" fillId="0" borderId="4" xfId="1" applyFont="1" applyBorder="1" applyAlignment="1">
      <alignment vertical="center" wrapText="1"/>
    </xf>
    <xf numFmtId="38" fontId="2" fillId="0" borderId="2" xfId="1" applyFont="1" applyBorder="1" applyAlignment="1">
      <alignment vertical="center" wrapText="1"/>
    </xf>
    <xf numFmtId="38" fontId="2" fillId="0" borderId="21" xfId="1" applyFont="1" applyBorder="1" applyAlignment="1">
      <alignment vertical="center"/>
    </xf>
    <xf numFmtId="177" fontId="2" fillId="0" borderId="22" xfId="1" applyNumberFormat="1" applyFont="1" applyBorder="1" applyAlignment="1">
      <alignment horizontal="right" vertical="center"/>
    </xf>
    <xf numFmtId="38" fontId="2" fillId="0" borderId="23" xfId="1" applyFont="1" applyBorder="1" applyAlignment="1">
      <alignment vertical="center"/>
    </xf>
    <xf numFmtId="38" fontId="2" fillId="0" borderId="24" xfId="1" applyFont="1" applyBorder="1" applyAlignment="1">
      <alignment vertical="center"/>
    </xf>
    <xf numFmtId="176" fontId="2" fillId="0" borderId="27" xfId="1" applyNumberFormat="1" applyFont="1" applyBorder="1" applyAlignment="1">
      <alignment vertical="center"/>
    </xf>
    <xf numFmtId="177" fontId="2" fillId="0" borderId="28" xfId="1" applyNumberFormat="1" applyFont="1" applyBorder="1" applyAlignment="1">
      <alignment horizontal="right" vertical="center"/>
    </xf>
    <xf numFmtId="176" fontId="2" fillId="3" borderId="20" xfId="1" applyNumberFormat="1" applyFont="1" applyFill="1" applyBorder="1" applyAlignment="1">
      <alignment vertical="center"/>
    </xf>
    <xf numFmtId="176" fontId="2" fillId="3" borderId="4" xfId="1" applyNumberFormat="1" applyFont="1" applyFill="1" applyBorder="1" applyAlignment="1">
      <alignment vertical="center"/>
    </xf>
    <xf numFmtId="177" fontId="2" fillId="3" borderId="22" xfId="1" applyNumberFormat="1" applyFont="1" applyFill="1" applyBorder="1" applyAlignment="1">
      <alignment vertical="center"/>
    </xf>
    <xf numFmtId="176" fontId="2" fillId="3" borderId="29" xfId="1" applyNumberFormat="1" applyFont="1" applyFill="1" applyBorder="1" applyAlignment="1">
      <alignment vertical="center"/>
    </xf>
    <xf numFmtId="176" fontId="2" fillId="3" borderId="27" xfId="1" applyNumberFormat="1" applyFont="1" applyFill="1" applyBorder="1" applyAlignment="1">
      <alignment vertical="center"/>
    </xf>
    <xf numFmtId="177" fontId="2" fillId="3" borderId="28" xfId="1" applyNumberFormat="1" applyFont="1" applyFill="1" applyBorder="1" applyAlignment="1">
      <alignment vertical="center"/>
    </xf>
    <xf numFmtId="49" fontId="2" fillId="0" borderId="7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wrapText="1"/>
    </xf>
    <xf numFmtId="49" fontId="2" fillId="0" borderId="11" xfId="0" applyNumberFormat="1" applyFont="1" applyBorder="1" applyAlignment="1">
      <alignment wrapText="1"/>
    </xf>
    <xf numFmtId="49" fontId="2" fillId="0" borderId="7" xfId="0" applyNumberFormat="1" applyFont="1" applyFill="1" applyBorder="1" applyAlignment="1">
      <alignment vertical="center" wrapText="1" shrinkToFit="1"/>
    </xf>
    <xf numFmtId="49" fontId="2" fillId="0" borderId="7" xfId="0" applyNumberFormat="1" applyFont="1" applyFill="1" applyBorder="1" applyAlignment="1">
      <alignment vertical="center" wrapText="1"/>
    </xf>
    <xf numFmtId="49" fontId="2" fillId="0" borderId="9" xfId="0" applyNumberFormat="1" applyFont="1" applyFill="1" applyBorder="1" applyAlignment="1">
      <alignment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 wrapText="1"/>
    </xf>
    <xf numFmtId="176" fontId="2" fillId="0" borderId="3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left"/>
    </xf>
    <xf numFmtId="176" fontId="2" fillId="0" borderId="0" xfId="0" applyNumberFormat="1" applyFont="1" applyBorder="1" applyAlignment="1">
      <alignment horizontal="left"/>
    </xf>
    <xf numFmtId="176" fontId="2" fillId="0" borderId="5" xfId="0" applyNumberFormat="1" applyFont="1" applyBorder="1" applyAlignment="1">
      <alignment horizontal="right" vertical="center"/>
    </xf>
    <xf numFmtId="176" fontId="2" fillId="0" borderId="0" xfId="0" applyNumberFormat="1" applyFont="1" applyBorder="1"/>
    <xf numFmtId="176" fontId="2" fillId="0" borderId="0" xfId="0" applyNumberFormat="1" applyFont="1" applyBorder="1" applyAlignment="1">
      <alignment horizontal="right" vertical="center"/>
    </xf>
    <xf numFmtId="176" fontId="2" fillId="0" borderId="11" xfId="0" applyNumberFormat="1" applyFont="1" applyBorder="1"/>
    <xf numFmtId="176" fontId="2" fillId="0" borderId="0" xfId="0" applyNumberFormat="1" applyFont="1" applyFill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vertical="center"/>
    </xf>
    <xf numFmtId="177" fontId="2" fillId="0" borderId="11" xfId="0" applyNumberFormat="1" applyFont="1" applyBorder="1"/>
    <xf numFmtId="177" fontId="2" fillId="0" borderId="0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left"/>
    </xf>
    <xf numFmtId="177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176" fontId="2" fillId="0" borderId="12" xfId="0" applyNumberFormat="1" applyFont="1" applyBorder="1" applyAlignment="1">
      <alignment vertical="center"/>
    </xf>
    <xf numFmtId="177" fontId="7" fillId="2" borderId="3" xfId="0" applyNumberFormat="1" applyFont="1" applyFill="1" applyBorder="1" applyAlignment="1">
      <alignment horizontal="center" vertical="center"/>
    </xf>
    <xf numFmtId="176" fontId="2" fillId="3" borderId="20" xfId="0" applyNumberFormat="1" applyFont="1" applyFill="1" applyBorder="1" applyAlignment="1">
      <alignment horizontal="right" vertical="center"/>
    </xf>
    <xf numFmtId="176" fontId="2" fillId="3" borderId="12" xfId="0" applyNumberFormat="1" applyFont="1" applyFill="1" applyBorder="1" applyAlignment="1">
      <alignment horizontal="right" vertical="center"/>
    </xf>
    <xf numFmtId="177" fontId="2" fillId="3" borderId="19" xfId="0" applyNumberFormat="1" applyFont="1" applyFill="1" applyBorder="1" applyAlignment="1">
      <alignment vertical="center"/>
    </xf>
    <xf numFmtId="176" fontId="2" fillId="3" borderId="29" xfId="0" applyNumberFormat="1" applyFont="1" applyFill="1" applyBorder="1" applyAlignment="1">
      <alignment horizontal="right" vertical="center"/>
    </xf>
    <xf numFmtId="176" fontId="2" fillId="3" borderId="36" xfId="0" applyNumberFormat="1" applyFont="1" applyFill="1" applyBorder="1" applyAlignment="1">
      <alignment horizontal="right" vertical="center"/>
    </xf>
    <xf numFmtId="177" fontId="2" fillId="3" borderId="37" xfId="0" applyNumberFormat="1" applyFont="1" applyFill="1" applyBorder="1" applyAlignment="1">
      <alignment vertical="center"/>
    </xf>
    <xf numFmtId="49" fontId="2" fillId="0" borderId="21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vertical="center"/>
    </xf>
    <xf numFmtId="49" fontId="2" fillId="0" borderId="38" xfId="0" applyNumberFormat="1" applyFont="1" applyBorder="1" applyAlignment="1">
      <alignment vertical="center"/>
    </xf>
    <xf numFmtId="49" fontId="2" fillId="0" borderId="39" xfId="0" applyNumberFormat="1" applyFont="1" applyBorder="1" applyAlignment="1">
      <alignment vertical="center" wrapText="1"/>
    </xf>
    <xf numFmtId="49" fontId="2" fillId="0" borderId="40" xfId="0" applyNumberFormat="1" applyFont="1" applyBorder="1" applyAlignment="1">
      <alignment vertical="center"/>
    </xf>
    <xf numFmtId="49" fontId="2" fillId="0" borderId="41" xfId="0" applyNumberFormat="1" applyFont="1" applyBorder="1" applyAlignment="1">
      <alignment vertical="center"/>
    </xf>
    <xf numFmtId="49" fontId="2" fillId="0" borderId="27" xfId="0" applyNumberFormat="1" applyFont="1" applyBorder="1" applyAlignment="1">
      <alignment vertical="center" wrapText="1" shrinkToFit="1"/>
    </xf>
    <xf numFmtId="176" fontId="2" fillId="0" borderId="40" xfId="0" applyNumberFormat="1" applyFont="1" applyBorder="1" applyAlignment="1">
      <alignment vertical="center"/>
    </xf>
    <xf numFmtId="176" fontId="2" fillId="0" borderId="36" xfId="0" applyNumberFormat="1" applyFont="1" applyBorder="1" applyAlignment="1">
      <alignment vertical="center"/>
    </xf>
    <xf numFmtId="176" fontId="2" fillId="0" borderId="26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49" fontId="2" fillId="0" borderId="24" xfId="0" applyNumberFormat="1" applyFont="1" applyBorder="1" applyAlignment="1">
      <alignment vertical="center"/>
    </xf>
    <xf numFmtId="177" fontId="2" fillId="3" borderId="19" xfId="0" applyNumberFormat="1" applyFont="1" applyFill="1" applyBorder="1" applyAlignment="1">
      <alignment horizontal="center" vertical="center"/>
    </xf>
    <xf numFmtId="177" fontId="2" fillId="3" borderId="37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177" fontId="2" fillId="0" borderId="0" xfId="1" applyNumberFormat="1" applyFont="1" applyAlignment="1">
      <alignment horizontal="right" vertical="center" wrapText="1"/>
    </xf>
    <xf numFmtId="0" fontId="2" fillId="0" borderId="22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vertical="center" wrapText="1" shrinkToFit="1"/>
    </xf>
    <xf numFmtId="0" fontId="2" fillId="0" borderId="42" xfId="0" applyFont="1" applyBorder="1" applyAlignment="1">
      <alignment vertical="center" wrapText="1" shrinkToFit="1"/>
    </xf>
    <xf numFmtId="0" fontId="2" fillId="0" borderId="0" xfId="0" applyFont="1" applyBorder="1" applyAlignment="1">
      <alignment vertical="center" wrapText="1" shrinkToFit="1"/>
    </xf>
    <xf numFmtId="0" fontId="2" fillId="0" borderId="0" xfId="0" applyFont="1" applyAlignment="1">
      <alignment wrapText="1"/>
    </xf>
    <xf numFmtId="0" fontId="2" fillId="0" borderId="35" xfId="0" applyFont="1" applyBorder="1" applyAlignment="1">
      <alignment vertical="center" wrapText="1" shrinkToFit="1"/>
    </xf>
    <xf numFmtId="0" fontId="2" fillId="0" borderId="0" xfId="0" applyFont="1" applyFill="1" applyBorder="1" applyAlignment="1">
      <alignment vertical="center" wrapText="1" shrinkToFit="1"/>
    </xf>
    <xf numFmtId="177" fontId="2" fillId="0" borderId="19" xfId="0" applyNumberFormat="1" applyFont="1" applyBorder="1" applyAlignment="1">
      <alignment horizontal="right" vertical="center"/>
    </xf>
    <xf numFmtId="49" fontId="2" fillId="0" borderId="23" xfId="0" applyNumberFormat="1" applyFont="1" applyBorder="1"/>
    <xf numFmtId="49" fontId="2" fillId="0" borderId="38" xfId="0" applyNumberFormat="1" applyFont="1" applyBorder="1"/>
    <xf numFmtId="49" fontId="2" fillId="0" borderId="43" xfId="0" applyNumberFormat="1" applyFont="1" applyBorder="1" applyAlignment="1">
      <alignment wrapText="1"/>
    </xf>
    <xf numFmtId="49" fontId="2" fillId="0" borderId="40" xfId="0" applyNumberFormat="1" applyFont="1" applyBorder="1"/>
    <xf numFmtId="49" fontId="2" fillId="0" borderId="43" xfId="0" applyNumberFormat="1" applyFont="1" applyBorder="1" applyAlignment="1">
      <alignment vertical="center" wrapText="1" shrinkToFit="1"/>
    </xf>
    <xf numFmtId="177" fontId="2" fillId="0" borderId="37" xfId="0" applyNumberFormat="1" applyFont="1" applyBorder="1" applyAlignment="1">
      <alignment horizontal="right" vertical="center"/>
    </xf>
    <xf numFmtId="0" fontId="2" fillId="0" borderId="44" xfId="0" applyFont="1" applyBorder="1" applyAlignment="1">
      <alignment vertical="center" wrapText="1" shrinkToFit="1"/>
    </xf>
    <xf numFmtId="0" fontId="2" fillId="0" borderId="45" xfId="0" applyFont="1" applyBorder="1" applyAlignment="1">
      <alignment vertical="center" wrapText="1" shrinkToFit="1"/>
    </xf>
    <xf numFmtId="177" fontId="2" fillId="0" borderId="19" xfId="0" applyNumberFormat="1" applyFont="1" applyBorder="1" applyAlignment="1">
      <alignment horizontal="center" vertical="center"/>
    </xf>
    <xf numFmtId="49" fontId="2" fillId="0" borderId="24" xfId="0" applyNumberFormat="1" applyFont="1" applyBorder="1"/>
    <xf numFmtId="0" fontId="2" fillId="0" borderId="46" xfId="0" applyFont="1" applyBorder="1" applyAlignment="1">
      <alignment vertical="center" wrapText="1" shrinkToFit="1"/>
    </xf>
    <xf numFmtId="176" fontId="2" fillId="0" borderId="41" xfId="0" applyNumberFormat="1" applyFont="1" applyBorder="1" applyAlignment="1">
      <alignment vertical="center"/>
    </xf>
    <xf numFmtId="49" fontId="2" fillId="0" borderId="21" xfId="0" applyNumberFormat="1" applyFont="1" applyFill="1" applyBorder="1" applyAlignment="1">
      <alignment vertical="center"/>
    </xf>
    <xf numFmtId="49" fontId="2" fillId="0" borderId="23" xfId="0" applyNumberFormat="1" applyFont="1" applyFill="1" applyBorder="1" applyAlignment="1">
      <alignment vertical="center"/>
    </xf>
    <xf numFmtId="49" fontId="2" fillId="0" borderId="38" xfId="0" applyNumberFormat="1" applyFont="1" applyFill="1" applyBorder="1" applyAlignment="1">
      <alignment vertical="center"/>
    </xf>
    <xf numFmtId="49" fontId="2" fillId="0" borderId="39" xfId="0" applyNumberFormat="1" applyFont="1" applyFill="1" applyBorder="1" applyAlignment="1">
      <alignment vertical="center" wrapText="1"/>
    </xf>
    <xf numFmtId="49" fontId="2" fillId="0" borderId="40" xfId="0" applyNumberFormat="1" applyFont="1" applyFill="1" applyBorder="1" applyAlignment="1">
      <alignment vertical="center"/>
    </xf>
    <xf numFmtId="49" fontId="2" fillId="0" borderId="41" xfId="0" applyNumberFormat="1" applyFont="1" applyFill="1" applyBorder="1" applyAlignment="1">
      <alignment vertical="center"/>
    </xf>
    <xf numFmtId="49" fontId="2" fillId="0" borderId="27" xfId="0" applyNumberFormat="1" applyFont="1" applyFill="1" applyBorder="1" applyAlignment="1">
      <alignment vertical="center" wrapText="1" shrinkToFit="1"/>
    </xf>
    <xf numFmtId="49" fontId="2" fillId="0" borderId="24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2" fillId="0" borderId="0" xfId="0" applyNumberFormat="1" applyFont="1" applyBorder="1" applyAlignment="1">
      <alignment horizontal="right" vertical="top"/>
    </xf>
    <xf numFmtId="49" fontId="8" fillId="0" borderId="2" xfId="0" applyNumberFormat="1" applyFont="1" applyBorder="1" applyAlignment="1">
      <alignment vertical="center" wrapText="1" shrinkToFit="1"/>
    </xf>
    <xf numFmtId="178" fontId="2" fillId="0" borderId="3" xfId="0" applyNumberFormat="1" applyFont="1" applyBorder="1" applyAlignment="1">
      <alignment vertical="center"/>
    </xf>
    <xf numFmtId="178" fontId="2" fillId="0" borderId="12" xfId="0" applyNumberFormat="1" applyFont="1" applyBorder="1" applyAlignment="1">
      <alignment vertical="center"/>
    </xf>
    <xf numFmtId="177" fontId="2" fillId="3" borderId="19" xfId="0" applyNumberFormat="1" applyFont="1" applyFill="1" applyBorder="1" applyAlignment="1">
      <alignment horizontal="right" vertical="center"/>
    </xf>
    <xf numFmtId="179" fontId="2" fillId="3" borderId="20" xfId="0" applyNumberFormat="1" applyFont="1" applyFill="1" applyBorder="1" applyAlignment="1">
      <alignment horizontal="right" vertical="center"/>
    </xf>
    <xf numFmtId="179" fontId="2" fillId="3" borderId="29" xfId="0" applyNumberFormat="1" applyFont="1" applyFill="1" applyBorder="1" applyAlignment="1">
      <alignment horizontal="right" vertical="center"/>
    </xf>
    <xf numFmtId="178" fontId="2" fillId="0" borderId="41" xfId="0" applyNumberFormat="1" applyFont="1" applyBorder="1" applyAlignment="1">
      <alignment vertical="center"/>
    </xf>
    <xf numFmtId="178" fontId="2" fillId="0" borderId="36" xfId="0" applyNumberFormat="1" applyFont="1" applyBorder="1" applyAlignment="1">
      <alignment vertical="center"/>
    </xf>
    <xf numFmtId="180" fontId="2" fillId="3" borderId="20" xfId="0" applyNumberFormat="1" applyFont="1" applyFill="1" applyBorder="1" applyAlignment="1">
      <alignment horizontal="right" vertical="center"/>
    </xf>
    <xf numFmtId="180" fontId="2" fillId="3" borderId="29" xfId="0" applyNumberFormat="1" applyFont="1" applyFill="1" applyBorder="1" applyAlignment="1">
      <alignment horizontal="right" vertical="center"/>
    </xf>
    <xf numFmtId="49" fontId="2" fillId="0" borderId="2" xfId="0" applyNumberFormat="1" applyFont="1" applyBorder="1" applyAlignment="1">
      <alignment vertical="center" shrinkToFit="1"/>
    </xf>
    <xf numFmtId="181" fontId="2" fillId="3" borderId="19" xfId="0" applyNumberFormat="1" applyFont="1" applyFill="1" applyBorder="1" applyAlignment="1">
      <alignment vertical="center"/>
    </xf>
    <xf numFmtId="38" fontId="2" fillId="0" borderId="25" xfId="1" applyFont="1" applyBorder="1" applyAlignment="1">
      <alignment horizontal="center" vertical="center"/>
    </xf>
    <xf numFmtId="38" fontId="2" fillId="0" borderId="26" xfId="1" applyFont="1" applyBorder="1" applyAlignment="1">
      <alignment horizontal="center" vertical="center"/>
    </xf>
    <xf numFmtId="38" fontId="2" fillId="0" borderId="27" xfId="1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176" fontId="7" fillId="2" borderId="18" xfId="0" applyNumberFormat="1" applyFont="1" applyFill="1" applyBorder="1" applyAlignment="1">
      <alignment horizontal="center" vertical="center" wrapText="1"/>
    </xf>
    <xf numFmtId="176" fontId="7" fillId="2" borderId="20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38" fontId="2" fillId="2" borderId="14" xfId="1" applyFont="1" applyFill="1" applyBorder="1" applyAlignment="1">
      <alignment horizontal="center" vertical="center" wrapText="1"/>
    </xf>
    <xf numFmtId="38" fontId="2" fillId="2" borderId="13" xfId="1" applyFont="1" applyFill="1" applyBorder="1" applyAlignment="1">
      <alignment horizontal="center" vertical="center" wrapText="1"/>
    </xf>
    <xf numFmtId="176" fontId="7" fillId="2" borderId="15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2" borderId="18" xfId="1" applyFont="1" applyFill="1" applyBorder="1" applyAlignment="1">
      <alignment horizontal="center" vertical="center" wrapText="1"/>
    </xf>
    <xf numFmtId="38" fontId="2" fillId="2" borderId="15" xfId="1" applyFont="1" applyFill="1" applyBorder="1" applyAlignment="1">
      <alignment horizontal="center" vertical="center" wrapText="1"/>
    </xf>
    <xf numFmtId="38" fontId="2" fillId="2" borderId="20" xfId="1" applyFont="1" applyFill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center" vertical="center" wrapText="1"/>
    </xf>
    <xf numFmtId="38" fontId="6" fillId="0" borderId="0" xfId="1" applyFont="1" applyAlignment="1">
      <alignment horizontal="center" vertical="center"/>
    </xf>
    <xf numFmtId="49" fontId="2" fillId="2" borderId="30" xfId="0" applyNumberFormat="1" applyFont="1" applyFill="1" applyBorder="1" applyAlignment="1">
      <alignment horizontal="center" vertical="center" wrapText="1"/>
    </xf>
    <xf numFmtId="49" fontId="2" fillId="2" borderId="31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32" xfId="0" applyFont="1" applyFill="1" applyBorder="1" applyAlignment="1">
      <alignment horizontal="center" vertical="center" wrapText="1" justifyLastLine="1"/>
    </xf>
    <xf numFmtId="0" fontId="2" fillId="2" borderId="33" xfId="0" applyFont="1" applyFill="1" applyBorder="1" applyAlignment="1">
      <alignment horizontal="center" vertical="center" wrapText="1" justifyLastLine="1"/>
    </xf>
    <xf numFmtId="0" fontId="7" fillId="2" borderId="34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76" fontId="7" fillId="2" borderId="12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 justifyLastLine="1"/>
    </xf>
    <xf numFmtId="0" fontId="2" fillId="2" borderId="35" xfId="0" applyFont="1" applyFill="1" applyBorder="1" applyAlignment="1">
      <alignment horizontal="center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tabSelected="1" view="pageBreakPreview" zoomScaleNormal="100" zoomScaleSheetLayoutView="100" workbookViewId="0"/>
  </sheetViews>
  <sheetFormatPr defaultRowHeight="12" x14ac:dyDescent="0.15"/>
  <cols>
    <col min="1" max="1" width="1.625" style="25" customWidth="1"/>
    <col min="2" max="2" width="12.625" style="26" customWidth="1"/>
    <col min="3" max="3" width="13.625" style="26" customWidth="1"/>
    <col min="4" max="4" width="15.5" style="37" customWidth="1"/>
    <col min="5" max="5" width="16.25" style="37" customWidth="1"/>
    <col min="6" max="6" width="15.625" style="37" customWidth="1"/>
    <col min="7" max="7" width="15.625" style="42" customWidth="1"/>
    <col min="8" max="9" width="15.625" style="37" customWidth="1"/>
    <col min="10" max="10" width="15.625" style="42" customWidth="1"/>
    <col min="11" max="16384" width="9" style="25"/>
  </cols>
  <sheetData>
    <row r="1" spans="1:10" ht="17.25" x14ac:dyDescent="0.15">
      <c r="B1" s="181" t="s">
        <v>174</v>
      </c>
      <c r="C1" s="181"/>
      <c r="D1" s="181"/>
      <c r="E1" s="181"/>
      <c r="F1" s="181"/>
      <c r="G1" s="181"/>
      <c r="H1" s="181"/>
      <c r="I1" s="181"/>
      <c r="J1" s="181"/>
    </row>
    <row r="2" spans="1:10" x14ac:dyDescent="0.15">
      <c r="J2" s="45"/>
    </row>
    <row r="3" spans="1:10" x14ac:dyDescent="0.15">
      <c r="B3" s="176" t="s">
        <v>30</v>
      </c>
      <c r="C3" s="176"/>
      <c r="D3" s="176"/>
      <c r="E3" s="176"/>
      <c r="F3" s="176"/>
      <c r="G3" s="176"/>
      <c r="H3" s="176"/>
      <c r="I3" s="176"/>
      <c r="J3" s="176"/>
    </row>
    <row r="4" spans="1:10" ht="12.75" thickBot="1" x14ac:dyDescent="0.2">
      <c r="A4" s="25" t="s">
        <v>33</v>
      </c>
      <c r="J4" s="45" t="s">
        <v>29</v>
      </c>
    </row>
    <row r="5" spans="1:10" ht="20.100000000000001" customHeight="1" x14ac:dyDescent="0.15">
      <c r="A5" s="177" t="s">
        <v>162</v>
      </c>
      <c r="B5" s="178"/>
      <c r="C5" s="172" t="s">
        <v>163</v>
      </c>
      <c r="D5" s="174" t="s">
        <v>164</v>
      </c>
      <c r="E5" s="174" t="s">
        <v>165</v>
      </c>
      <c r="F5" s="170" t="s">
        <v>188</v>
      </c>
      <c r="G5" s="171"/>
      <c r="H5" s="168" t="s">
        <v>190</v>
      </c>
      <c r="I5" s="166" t="s">
        <v>189</v>
      </c>
      <c r="J5" s="167"/>
    </row>
    <row r="6" spans="1:10" ht="20.100000000000001" customHeight="1" x14ac:dyDescent="0.15">
      <c r="A6" s="179"/>
      <c r="B6" s="180"/>
      <c r="C6" s="173"/>
      <c r="D6" s="175"/>
      <c r="E6" s="175"/>
      <c r="F6" s="35"/>
      <c r="G6" s="36" t="s">
        <v>45</v>
      </c>
      <c r="H6" s="169"/>
      <c r="I6" s="35"/>
      <c r="J6" s="36" t="s">
        <v>45</v>
      </c>
    </row>
    <row r="7" spans="1:10" ht="27.95" customHeight="1" x14ac:dyDescent="0.15">
      <c r="A7" s="54">
        <v>1</v>
      </c>
      <c r="B7" s="47" t="s">
        <v>133</v>
      </c>
      <c r="C7" s="48"/>
      <c r="D7" s="38">
        <f>SUM(D8:D10)</f>
        <v>3818683</v>
      </c>
      <c r="E7" s="38">
        <f>SUM(E8:E10)</f>
        <v>3808573</v>
      </c>
      <c r="F7" s="38">
        <f>+E7-D7</f>
        <v>-10110</v>
      </c>
      <c r="G7" s="55">
        <f>+E7/D7-100%</f>
        <v>-2.6475096257008168E-3</v>
      </c>
      <c r="H7" s="60">
        <f>SUM(H8:H10)</f>
        <v>3770538</v>
      </c>
      <c r="I7" s="61">
        <f>+E7-H7</f>
        <v>38035</v>
      </c>
      <c r="J7" s="62">
        <f>+E7/H7-100%</f>
        <v>1.0087419885438154E-2</v>
      </c>
    </row>
    <row r="8" spans="1:10" ht="27.95" customHeight="1" x14ac:dyDescent="0.15">
      <c r="A8" s="56"/>
      <c r="B8" s="49" t="s">
        <v>134</v>
      </c>
      <c r="C8" s="48" t="s">
        <v>35</v>
      </c>
      <c r="D8" s="38">
        <f>'査定1公表（３条＋４条）'!G10</f>
        <v>1838660</v>
      </c>
      <c r="E8" s="38">
        <f>'査定1公表（３条＋４条）'!H10</f>
        <v>1848327</v>
      </c>
      <c r="F8" s="38">
        <f t="shared" ref="F8:F10" si="0">+E8-D8</f>
        <v>9667</v>
      </c>
      <c r="G8" s="55">
        <f t="shared" ref="G8:G10" si="1">+E8/D8-100%</f>
        <v>5.2576332764078249E-3</v>
      </c>
      <c r="H8" s="60">
        <f>'査定1公表（３条＋４条）'!K10</f>
        <v>1812589</v>
      </c>
      <c r="I8" s="61">
        <f t="shared" ref="I8:I10" si="2">+E8-H8</f>
        <v>35738</v>
      </c>
      <c r="J8" s="62">
        <f t="shared" ref="J8:J14" si="3">+E8/H8-100%</f>
        <v>1.971654909083087E-2</v>
      </c>
    </row>
    <row r="9" spans="1:10" ht="27.95" customHeight="1" x14ac:dyDescent="0.15">
      <c r="A9" s="56"/>
      <c r="B9" s="49"/>
      <c r="C9" s="48" t="s">
        <v>36</v>
      </c>
      <c r="D9" s="38">
        <f>'査定1公表（３条＋４条）'!G14</f>
        <v>1980022</v>
      </c>
      <c r="E9" s="38">
        <f>'査定1公表（３条＋４条）'!H14</f>
        <v>1960245</v>
      </c>
      <c r="F9" s="38">
        <f t="shared" si="0"/>
        <v>-19777</v>
      </c>
      <c r="G9" s="55">
        <f t="shared" si="1"/>
        <v>-9.9882728575743096E-3</v>
      </c>
      <c r="H9" s="60">
        <f>'査定1公表（３条＋４条）'!K14</f>
        <v>1957948</v>
      </c>
      <c r="I9" s="61">
        <f t="shared" si="2"/>
        <v>2297</v>
      </c>
      <c r="J9" s="62">
        <f t="shared" si="3"/>
        <v>1.1731670095427305E-3</v>
      </c>
    </row>
    <row r="10" spans="1:10" ht="27.95" customHeight="1" x14ac:dyDescent="0.15">
      <c r="A10" s="57"/>
      <c r="B10" s="50"/>
      <c r="C10" s="48" t="s">
        <v>37</v>
      </c>
      <c r="D10" s="38">
        <f>'査定1公表（３条＋４条）'!G19</f>
        <v>1</v>
      </c>
      <c r="E10" s="38">
        <f>'査定1公表（３条＋４条）'!H19</f>
        <v>1</v>
      </c>
      <c r="F10" s="38">
        <f t="shared" si="0"/>
        <v>0</v>
      </c>
      <c r="G10" s="55">
        <f t="shared" si="1"/>
        <v>0</v>
      </c>
      <c r="H10" s="60">
        <f>'査定1公表（３条＋４条）'!K19</f>
        <v>1</v>
      </c>
      <c r="I10" s="61">
        <f t="shared" si="2"/>
        <v>0</v>
      </c>
      <c r="J10" s="62">
        <f t="shared" si="3"/>
        <v>0</v>
      </c>
    </row>
    <row r="11" spans="1:10" ht="27.95" customHeight="1" x14ac:dyDescent="0.15">
      <c r="A11" s="54">
        <v>2</v>
      </c>
      <c r="B11" s="47" t="s">
        <v>131</v>
      </c>
      <c r="C11" s="48"/>
      <c r="D11" s="38">
        <f>SUM(D12:D14)</f>
        <v>622909</v>
      </c>
      <c r="E11" s="38">
        <f>SUM(E12:E14)</f>
        <v>583754</v>
      </c>
      <c r="F11" s="38">
        <f>+E11-D11</f>
        <v>-39155</v>
      </c>
      <c r="G11" s="55">
        <f>+E11/D11-100%</f>
        <v>-6.285829872421167E-2</v>
      </c>
      <c r="H11" s="60">
        <f>SUM(H12:H14)</f>
        <v>687977</v>
      </c>
      <c r="I11" s="61">
        <f>+E11-H11</f>
        <v>-104223</v>
      </c>
      <c r="J11" s="62">
        <f t="shared" si="3"/>
        <v>-0.15149198301687417</v>
      </c>
    </row>
    <row r="12" spans="1:10" ht="27.95" customHeight="1" x14ac:dyDescent="0.15">
      <c r="A12" s="56"/>
      <c r="B12" s="49" t="s">
        <v>134</v>
      </c>
      <c r="C12" s="48" t="s">
        <v>35</v>
      </c>
      <c r="D12" s="38">
        <f>'査定1公表（３条＋４条）'!G27</f>
        <v>157026</v>
      </c>
      <c r="E12" s="38">
        <f>'査定1公表（３条＋４条）'!H27</f>
        <v>157026</v>
      </c>
      <c r="F12" s="38">
        <f t="shared" ref="F12:F14" si="4">+E12-D12</f>
        <v>0</v>
      </c>
      <c r="G12" s="55">
        <f t="shared" ref="G12:G14" si="5">+E12/D12-100%</f>
        <v>0</v>
      </c>
      <c r="H12" s="60">
        <f>'査定1公表（３条＋４条）'!K27</f>
        <v>157110</v>
      </c>
      <c r="I12" s="61">
        <f t="shared" ref="I12:I14" si="6">+E12-H12</f>
        <v>-84</v>
      </c>
      <c r="J12" s="62">
        <f t="shared" si="3"/>
        <v>-5.3465724651513558E-4</v>
      </c>
    </row>
    <row r="13" spans="1:10" ht="27.95" customHeight="1" x14ac:dyDescent="0.15">
      <c r="A13" s="56"/>
      <c r="B13" s="49"/>
      <c r="C13" s="48" t="s">
        <v>36</v>
      </c>
      <c r="D13" s="38">
        <f>'査定1公表（３条＋４条）'!G29</f>
        <v>465882</v>
      </c>
      <c r="E13" s="38">
        <f>'査定1公表（３条＋４条）'!H29</f>
        <v>426727</v>
      </c>
      <c r="F13" s="38">
        <f t="shared" si="4"/>
        <v>-39155</v>
      </c>
      <c r="G13" s="55">
        <f t="shared" si="5"/>
        <v>-8.4044886902692073E-2</v>
      </c>
      <c r="H13" s="60">
        <f>'査定1公表（３条＋４条）'!K29</f>
        <v>530866</v>
      </c>
      <c r="I13" s="61">
        <f t="shared" si="6"/>
        <v>-104139</v>
      </c>
      <c r="J13" s="62">
        <f t="shared" si="3"/>
        <v>-0.19616814789419557</v>
      </c>
    </row>
    <row r="14" spans="1:10" ht="27.95" customHeight="1" x14ac:dyDescent="0.15">
      <c r="A14" s="57"/>
      <c r="B14" s="50"/>
      <c r="C14" s="48" t="s">
        <v>37</v>
      </c>
      <c r="D14" s="38">
        <f>'査定1公表（３条＋４条）'!G34</f>
        <v>1</v>
      </c>
      <c r="E14" s="38">
        <f>'査定1公表（３条＋４条）'!H34</f>
        <v>1</v>
      </c>
      <c r="F14" s="38">
        <f t="shared" si="4"/>
        <v>0</v>
      </c>
      <c r="G14" s="55">
        <f t="shared" si="5"/>
        <v>0</v>
      </c>
      <c r="H14" s="60">
        <f>'査定1公表（３条＋４条）'!K34</f>
        <v>1</v>
      </c>
      <c r="I14" s="61">
        <f t="shared" si="6"/>
        <v>0</v>
      </c>
      <c r="J14" s="62">
        <f t="shared" si="3"/>
        <v>0</v>
      </c>
    </row>
    <row r="15" spans="1:10" ht="27.95" customHeight="1" thickBot="1" x14ac:dyDescent="0.2">
      <c r="A15" s="163" t="s">
        <v>140</v>
      </c>
      <c r="B15" s="164"/>
      <c r="C15" s="165"/>
      <c r="D15" s="58">
        <f>D7+D11</f>
        <v>4441592</v>
      </c>
      <c r="E15" s="58">
        <f>E7+E11</f>
        <v>4392327</v>
      </c>
      <c r="F15" s="58">
        <f>+E15-D15</f>
        <v>-49265</v>
      </c>
      <c r="G15" s="59">
        <f>+E15/D15-100%</f>
        <v>-1.1091743681094557E-2</v>
      </c>
      <c r="H15" s="63">
        <f>H7+H11</f>
        <v>4458515</v>
      </c>
      <c r="I15" s="64">
        <f>E15-H15</f>
        <v>-66188</v>
      </c>
      <c r="J15" s="65">
        <f>+E15/H15-100%</f>
        <v>-1.4845301630699859E-2</v>
      </c>
    </row>
    <row r="16" spans="1:10" ht="27.95" customHeight="1" x14ac:dyDescent="0.15">
      <c r="A16" s="33"/>
      <c r="B16" s="51"/>
      <c r="C16" s="51"/>
      <c r="D16" s="39"/>
      <c r="E16" s="39"/>
      <c r="F16" s="39"/>
      <c r="G16" s="43"/>
      <c r="H16" s="41"/>
      <c r="I16" s="41"/>
      <c r="J16" s="46"/>
    </row>
    <row r="17" spans="1:10" ht="12.75" thickBot="1" x14ac:dyDescent="0.2">
      <c r="A17" s="25" t="s">
        <v>34</v>
      </c>
      <c r="J17" s="45" t="s">
        <v>29</v>
      </c>
    </row>
    <row r="18" spans="1:10" ht="20.100000000000001" customHeight="1" x14ac:dyDescent="0.15">
      <c r="A18" s="177" t="s">
        <v>162</v>
      </c>
      <c r="B18" s="178"/>
      <c r="C18" s="172" t="s">
        <v>163</v>
      </c>
      <c r="D18" s="174" t="s">
        <v>164</v>
      </c>
      <c r="E18" s="174" t="s">
        <v>165</v>
      </c>
      <c r="F18" s="170" t="s">
        <v>188</v>
      </c>
      <c r="G18" s="171"/>
      <c r="H18" s="168" t="s">
        <v>190</v>
      </c>
      <c r="I18" s="166" t="s">
        <v>189</v>
      </c>
      <c r="J18" s="167"/>
    </row>
    <row r="19" spans="1:10" ht="20.100000000000001" customHeight="1" x14ac:dyDescent="0.15">
      <c r="A19" s="179"/>
      <c r="B19" s="180"/>
      <c r="C19" s="173"/>
      <c r="D19" s="175"/>
      <c r="E19" s="175"/>
      <c r="F19" s="35"/>
      <c r="G19" s="36" t="s">
        <v>45</v>
      </c>
      <c r="H19" s="169"/>
      <c r="I19" s="35"/>
      <c r="J19" s="36" t="s">
        <v>45</v>
      </c>
    </row>
    <row r="20" spans="1:10" ht="27.95" customHeight="1" x14ac:dyDescent="0.15">
      <c r="A20" s="54">
        <v>1</v>
      </c>
      <c r="B20" s="47" t="s">
        <v>133</v>
      </c>
      <c r="C20" s="48"/>
      <c r="D20" s="38">
        <f>SUM(D21:D24)</f>
        <v>3759372</v>
      </c>
      <c r="E20" s="38">
        <f>SUM(E21:E24)</f>
        <v>3755469</v>
      </c>
      <c r="F20" s="38">
        <f>+E20-D20</f>
        <v>-3903</v>
      </c>
      <c r="G20" s="55">
        <f>+E20/D20-100%</f>
        <v>-1.038205317271057E-3</v>
      </c>
      <c r="H20" s="60">
        <f>SUM(H21:H24)</f>
        <v>3736950</v>
      </c>
      <c r="I20" s="61">
        <f>+E20-H20</f>
        <v>18519</v>
      </c>
      <c r="J20" s="62">
        <f>+E20/H20-100%</f>
        <v>4.9556456468511367E-3</v>
      </c>
    </row>
    <row r="21" spans="1:10" ht="27.95" customHeight="1" x14ac:dyDescent="0.15">
      <c r="A21" s="56"/>
      <c r="B21" s="49" t="s">
        <v>132</v>
      </c>
      <c r="C21" s="52" t="s">
        <v>38</v>
      </c>
      <c r="D21" s="38">
        <f>'査定1公表（３条＋４条）'!G43</f>
        <v>3540238</v>
      </c>
      <c r="E21" s="38">
        <f>'査定1公表（３条＋４条）'!H43</f>
        <v>3542078</v>
      </c>
      <c r="F21" s="38">
        <f t="shared" ref="F21:F24" si="7">+E21-D21</f>
        <v>1840</v>
      </c>
      <c r="G21" s="55">
        <f t="shared" ref="G21:G24" si="8">+E21/D21-100%</f>
        <v>5.197390683904235E-4</v>
      </c>
      <c r="H21" s="60">
        <f>'査定1公表（３条＋４条）'!K43</f>
        <v>3496288</v>
      </c>
      <c r="I21" s="61">
        <f t="shared" ref="I21:I23" si="9">+E21-H21</f>
        <v>45790</v>
      </c>
      <c r="J21" s="62">
        <f t="shared" ref="J21:J23" si="10">+E21/H21-100%</f>
        <v>1.3096747178722223E-2</v>
      </c>
    </row>
    <row r="22" spans="1:10" ht="27.95" customHeight="1" x14ac:dyDescent="0.15">
      <c r="A22" s="56"/>
      <c r="B22" s="49"/>
      <c r="C22" s="52" t="s">
        <v>39</v>
      </c>
      <c r="D22" s="38">
        <f>'査定1公表（３条＋４条）'!G55</f>
        <v>213834</v>
      </c>
      <c r="E22" s="38">
        <f>'査定1公表（３条＋４条）'!H55</f>
        <v>208091</v>
      </c>
      <c r="F22" s="38">
        <f t="shared" si="7"/>
        <v>-5743</v>
      </c>
      <c r="G22" s="55">
        <f t="shared" si="8"/>
        <v>-2.68572818167363E-2</v>
      </c>
      <c r="H22" s="60">
        <f>'査定1公表（３条＋４条）'!K55</f>
        <v>235362</v>
      </c>
      <c r="I22" s="61">
        <f t="shared" si="9"/>
        <v>-27271</v>
      </c>
      <c r="J22" s="62">
        <f t="shared" si="10"/>
        <v>-0.11586832198910613</v>
      </c>
    </row>
    <row r="23" spans="1:10" ht="27.95" customHeight="1" x14ac:dyDescent="0.15">
      <c r="A23" s="56"/>
      <c r="B23" s="49"/>
      <c r="C23" s="52" t="s">
        <v>40</v>
      </c>
      <c r="D23" s="38">
        <f>'査定1公表（３条＋４条）'!G59</f>
        <v>300</v>
      </c>
      <c r="E23" s="38">
        <f>'査定1公表（３条＋４条）'!H59</f>
        <v>300</v>
      </c>
      <c r="F23" s="38">
        <f t="shared" si="7"/>
        <v>0</v>
      </c>
      <c r="G23" s="55">
        <f t="shared" si="8"/>
        <v>0</v>
      </c>
      <c r="H23" s="60">
        <f>'査定1公表（３条＋４条）'!K59</f>
        <v>300</v>
      </c>
      <c r="I23" s="61">
        <f t="shared" si="9"/>
        <v>0</v>
      </c>
      <c r="J23" s="62">
        <f t="shared" si="10"/>
        <v>0</v>
      </c>
    </row>
    <row r="24" spans="1:10" ht="27.95" customHeight="1" x14ac:dyDescent="0.15">
      <c r="A24" s="57"/>
      <c r="B24" s="50"/>
      <c r="C24" s="52" t="s">
        <v>41</v>
      </c>
      <c r="D24" s="38">
        <f>'査定1公表（３条＋４条）'!G61</f>
        <v>5000</v>
      </c>
      <c r="E24" s="38">
        <f>'査定1公表（３条＋４条）'!H61</f>
        <v>5000</v>
      </c>
      <c r="F24" s="38">
        <f t="shared" si="7"/>
        <v>0</v>
      </c>
      <c r="G24" s="55">
        <f t="shared" si="8"/>
        <v>0</v>
      </c>
      <c r="H24" s="60">
        <f>'査定1公表（３条＋４条）'!K61</f>
        <v>5000</v>
      </c>
      <c r="I24" s="61">
        <f>+E24-H24</f>
        <v>0</v>
      </c>
      <c r="J24" s="62">
        <f>+E24/H24-100%</f>
        <v>0</v>
      </c>
    </row>
    <row r="25" spans="1:10" ht="27.95" customHeight="1" x14ac:dyDescent="0.15">
      <c r="A25" s="54">
        <v>2</v>
      </c>
      <c r="B25" s="47" t="s">
        <v>131</v>
      </c>
      <c r="C25" s="48"/>
      <c r="D25" s="38">
        <f>SUM(D26:D29)</f>
        <v>609063</v>
      </c>
      <c r="E25" s="38">
        <f>SUM(E26:E29)</f>
        <v>603958</v>
      </c>
      <c r="F25" s="38">
        <f>+E25-D25</f>
        <v>-5105</v>
      </c>
      <c r="G25" s="55">
        <f>+E25/D25-100%</f>
        <v>-8.3817273418349547E-3</v>
      </c>
      <c r="H25" s="60">
        <f>SUM(H26:H29)</f>
        <v>727938</v>
      </c>
      <c r="I25" s="61">
        <f>+E25-H25</f>
        <v>-123980</v>
      </c>
      <c r="J25" s="62">
        <f t="shared" ref="J25:J29" si="11">+E25/H25-100%</f>
        <v>-0.17031670279611721</v>
      </c>
    </row>
    <row r="26" spans="1:10" ht="27.95" customHeight="1" x14ac:dyDescent="0.15">
      <c r="A26" s="56"/>
      <c r="B26" s="49" t="s">
        <v>132</v>
      </c>
      <c r="C26" s="52" t="s">
        <v>38</v>
      </c>
      <c r="D26" s="38">
        <f>'査定1公表（３条＋４条）'!G69</f>
        <v>550040</v>
      </c>
      <c r="E26" s="38">
        <f>'査定1公表（３条＋４条）'!H69</f>
        <v>541810</v>
      </c>
      <c r="F26" s="38">
        <f t="shared" ref="F26:F29" si="12">+E26-D26</f>
        <v>-8230</v>
      </c>
      <c r="G26" s="55">
        <f t="shared" ref="G26:G29" si="13">+E26/D26-100%</f>
        <v>-1.4962548178314328E-2</v>
      </c>
      <c r="H26" s="60">
        <f>'査定1公表（３条＋４条）'!K69</f>
        <v>645712</v>
      </c>
      <c r="I26" s="61">
        <f t="shared" ref="I26:I28" si="14">+E26-H26</f>
        <v>-103902</v>
      </c>
      <c r="J26" s="62">
        <f t="shared" si="11"/>
        <v>-0.16091074658671356</v>
      </c>
    </row>
    <row r="27" spans="1:10" ht="27.95" customHeight="1" x14ac:dyDescent="0.15">
      <c r="A27" s="56"/>
      <c r="B27" s="49"/>
      <c r="C27" s="52" t="s">
        <v>39</v>
      </c>
      <c r="D27" s="38">
        <f>'査定1公表（３条＋４条）'!G76</f>
        <v>53973</v>
      </c>
      <c r="E27" s="38">
        <f>'査定1公表（３条＋４条）'!H76</f>
        <v>57098</v>
      </c>
      <c r="F27" s="38">
        <f t="shared" si="12"/>
        <v>3125</v>
      </c>
      <c r="G27" s="55">
        <f t="shared" si="13"/>
        <v>5.789932003038567E-2</v>
      </c>
      <c r="H27" s="60">
        <f>'査定1公表（３条＋４条）'!K76</f>
        <v>64222</v>
      </c>
      <c r="I27" s="61">
        <f t="shared" si="14"/>
        <v>-7124</v>
      </c>
      <c r="J27" s="62">
        <f t="shared" si="11"/>
        <v>-0.11092771947307778</v>
      </c>
    </row>
    <row r="28" spans="1:10" ht="27.95" customHeight="1" x14ac:dyDescent="0.15">
      <c r="A28" s="56"/>
      <c r="B28" s="49"/>
      <c r="C28" s="52" t="s">
        <v>40</v>
      </c>
      <c r="D28" s="38">
        <f>'査定1公表（３条＋４条）'!G80</f>
        <v>50</v>
      </c>
      <c r="E28" s="38">
        <f>'査定1公表（３条＋４条）'!H80</f>
        <v>50</v>
      </c>
      <c r="F28" s="38">
        <f t="shared" si="12"/>
        <v>0</v>
      </c>
      <c r="G28" s="55">
        <f t="shared" si="13"/>
        <v>0</v>
      </c>
      <c r="H28" s="60">
        <f>'査定1公表（３条＋４条）'!K80</f>
        <v>13004</v>
      </c>
      <c r="I28" s="61">
        <f t="shared" si="14"/>
        <v>-12954</v>
      </c>
      <c r="J28" s="62">
        <f t="shared" si="11"/>
        <v>-0.9961550292217779</v>
      </c>
    </row>
    <row r="29" spans="1:10" ht="27.95" customHeight="1" x14ac:dyDescent="0.15">
      <c r="A29" s="57"/>
      <c r="B29" s="50"/>
      <c r="C29" s="52" t="s">
        <v>41</v>
      </c>
      <c r="D29" s="38">
        <f>'査定1公表（３条＋４条）'!G83</f>
        <v>5000</v>
      </c>
      <c r="E29" s="38">
        <f>'査定1公表（３条＋４条）'!H83</f>
        <v>5000</v>
      </c>
      <c r="F29" s="38">
        <f t="shared" si="12"/>
        <v>0</v>
      </c>
      <c r="G29" s="55">
        <f t="shared" si="13"/>
        <v>0</v>
      </c>
      <c r="H29" s="60">
        <f>'査定1公表（３条＋４条）'!K83</f>
        <v>5000</v>
      </c>
      <c r="I29" s="61">
        <f>+E29-H29</f>
        <v>0</v>
      </c>
      <c r="J29" s="62">
        <f t="shared" si="11"/>
        <v>0</v>
      </c>
    </row>
    <row r="30" spans="1:10" ht="27.95" customHeight="1" thickBot="1" x14ac:dyDescent="0.2">
      <c r="A30" s="163" t="s">
        <v>141</v>
      </c>
      <c r="B30" s="164"/>
      <c r="C30" s="165"/>
      <c r="D30" s="58">
        <f>D20+D25</f>
        <v>4368435</v>
      </c>
      <c r="E30" s="58">
        <f>E20+E25</f>
        <v>4359427</v>
      </c>
      <c r="F30" s="58">
        <f>+E30-D30</f>
        <v>-9008</v>
      </c>
      <c r="G30" s="59">
        <f>+E30/D30-100%</f>
        <v>-2.0620657054528646E-3</v>
      </c>
      <c r="H30" s="63">
        <f>H20+H25</f>
        <v>4464888</v>
      </c>
      <c r="I30" s="64">
        <f>E30-H30</f>
        <v>-105461</v>
      </c>
      <c r="J30" s="65">
        <f>+E30/H30-100%</f>
        <v>-2.3620077368122105E-2</v>
      </c>
    </row>
    <row r="32" spans="1:10" x14ac:dyDescent="0.15">
      <c r="B32" s="176" t="s">
        <v>27</v>
      </c>
      <c r="C32" s="176"/>
      <c r="D32" s="176"/>
      <c r="E32" s="176"/>
      <c r="F32" s="176"/>
      <c r="G32" s="176"/>
      <c r="H32" s="176"/>
      <c r="I32" s="176"/>
      <c r="J32" s="176"/>
    </row>
    <row r="33" spans="1:10" ht="12.75" thickBot="1" x14ac:dyDescent="0.2">
      <c r="A33" s="25" t="s">
        <v>33</v>
      </c>
      <c r="J33" s="45" t="s">
        <v>29</v>
      </c>
    </row>
    <row r="34" spans="1:10" ht="20.100000000000001" customHeight="1" x14ac:dyDescent="0.15">
      <c r="A34" s="177" t="s">
        <v>162</v>
      </c>
      <c r="B34" s="178"/>
      <c r="C34" s="172" t="s">
        <v>163</v>
      </c>
      <c r="D34" s="174" t="s">
        <v>164</v>
      </c>
      <c r="E34" s="174" t="s">
        <v>165</v>
      </c>
      <c r="F34" s="170" t="s">
        <v>188</v>
      </c>
      <c r="G34" s="171"/>
      <c r="H34" s="168" t="s">
        <v>190</v>
      </c>
      <c r="I34" s="166" t="s">
        <v>189</v>
      </c>
      <c r="J34" s="167"/>
    </row>
    <row r="35" spans="1:10" ht="20.100000000000001" customHeight="1" x14ac:dyDescent="0.15">
      <c r="A35" s="179"/>
      <c r="B35" s="180"/>
      <c r="C35" s="173"/>
      <c r="D35" s="175"/>
      <c r="E35" s="175"/>
      <c r="F35" s="35"/>
      <c r="G35" s="36" t="s">
        <v>45</v>
      </c>
      <c r="H35" s="169"/>
      <c r="I35" s="35"/>
      <c r="J35" s="36" t="s">
        <v>45</v>
      </c>
    </row>
    <row r="36" spans="1:10" ht="27.95" customHeight="1" x14ac:dyDescent="0.15">
      <c r="A36" s="54">
        <v>1</v>
      </c>
      <c r="B36" s="53" t="s">
        <v>146</v>
      </c>
      <c r="C36" s="48"/>
      <c r="D36" s="38">
        <f>SUM(D37:D42)</f>
        <v>2475194</v>
      </c>
      <c r="E36" s="38">
        <f>SUM(E37:E42)</f>
        <v>2490020</v>
      </c>
      <c r="F36" s="38">
        <f>+E36-D36</f>
        <v>14826</v>
      </c>
      <c r="G36" s="55">
        <f t="shared" ref="G36:G42" si="15">+E36/D36-100%</f>
        <v>5.9898335241601597E-3</v>
      </c>
      <c r="H36" s="60">
        <f>SUM(H37:H42)</f>
        <v>2160412</v>
      </c>
      <c r="I36" s="61">
        <f>+E36-H36</f>
        <v>329608</v>
      </c>
      <c r="J36" s="62">
        <f>+E36/H36-100%</f>
        <v>0.15256719551641074</v>
      </c>
    </row>
    <row r="37" spans="1:10" ht="27.95" customHeight="1" x14ac:dyDescent="0.15">
      <c r="A37" s="56"/>
      <c r="B37" s="49" t="s">
        <v>147</v>
      </c>
      <c r="C37" s="52" t="s">
        <v>83</v>
      </c>
      <c r="D37" s="38">
        <f>'査定1公表（３条＋４条）'!G93</f>
        <v>1846700</v>
      </c>
      <c r="E37" s="38">
        <f>'査定1公表（３条＋４条）'!H93</f>
        <v>1871900</v>
      </c>
      <c r="F37" s="38">
        <f t="shared" ref="F37:F42" si="16">+E37-D37</f>
        <v>25200</v>
      </c>
      <c r="G37" s="55">
        <f t="shared" si="15"/>
        <v>1.3645963069258693E-2</v>
      </c>
      <c r="H37" s="60">
        <f>'査定1公表（３条＋４条）'!K93</f>
        <v>1573000</v>
      </c>
      <c r="I37" s="61">
        <f t="shared" ref="I37:I42" si="17">+E37-H37</f>
        <v>298900</v>
      </c>
      <c r="J37" s="62">
        <f t="shared" ref="J37:J49" si="18">+E37/H37-100%</f>
        <v>0.19001907183725364</v>
      </c>
    </row>
    <row r="38" spans="1:10" ht="27.95" customHeight="1" x14ac:dyDescent="0.15">
      <c r="A38" s="56"/>
      <c r="B38" s="49" t="s">
        <v>148</v>
      </c>
      <c r="C38" s="52" t="s">
        <v>84</v>
      </c>
      <c r="D38" s="38">
        <f>'査定1公表（３条＋４条）'!G94</f>
        <v>59600</v>
      </c>
      <c r="E38" s="38">
        <f>'査定1公表（３条＋４条）'!H94</f>
        <v>59600</v>
      </c>
      <c r="F38" s="38">
        <f t="shared" ref="F38:F41" si="19">+E38-D38</f>
        <v>0</v>
      </c>
      <c r="G38" s="55">
        <f t="shared" si="15"/>
        <v>0</v>
      </c>
      <c r="H38" s="60">
        <f>'査定1公表（３条＋４条）'!K94</f>
        <v>59869</v>
      </c>
      <c r="I38" s="61">
        <f t="shared" si="17"/>
        <v>-269</v>
      </c>
      <c r="J38" s="62">
        <f t="shared" si="18"/>
        <v>-4.493143363009211E-3</v>
      </c>
    </row>
    <row r="39" spans="1:10" ht="27.95" customHeight="1" x14ac:dyDescent="0.15">
      <c r="A39" s="56"/>
      <c r="B39" s="49"/>
      <c r="C39" s="52" t="s">
        <v>85</v>
      </c>
      <c r="D39" s="38">
        <f>'査定1公表（３条＋４条）'!G96</f>
        <v>324741</v>
      </c>
      <c r="E39" s="38">
        <f>'査定1公表（３条＋４条）'!H96</f>
        <v>314367</v>
      </c>
      <c r="F39" s="38">
        <f t="shared" si="19"/>
        <v>-10374</v>
      </c>
      <c r="G39" s="55">
        <f t="shared" si="15"/>
        <v>-3.1945458072741073E-2</v>
      </c>
      <c r="H39" s="60">
        <f>'査定1公表（３条＋４条）'!K96</f>
        <v>291663</v>
      </c>
      <c r="I39" s="61">
        <f t="shared" si="17"/>
        <v>22704</v>
      </c>
      <c r="J39" s="62">
        <f t="shared" si="18"/>
        <v>7.7843264315322847E-2</v>
      </c>
    </row>
    <row r="40" spans="1:10" ht="27.95" customHeight="1" x14ac:dyDescent="0.15">
      <c r="A40" s="56"/>
      <c r="B40" s="49"/>
      <c r="C40" s="52" t="s">
        <v>86</v>
      </c>
      <c r="D40" s="38">
        <f>'査定1公表（３条＋４条）'!G98</f>
        <v>215000</v>
      </c>
      <c r="E40" s="38">
        <f>'査定1公表（３条＋４条）'!H98</f>
        <v>215000</v>
      </c>
      <c r="F40" s="38">
        <f t="shared" si="19"/>
        <v>0</v>
      </c>
      <c r="G40" s="55">
        <f t="shared" si="15"/>
        <v>0</v>
      </c>
      <c r="H40" s="60">
        <f>'査定1公表（３条＋４条）'!K98</f>
        <v>208000</v>
      </c>
      <c r="I40" s="61">
        <f t="shared" si="17"/>
        <v>7000</v>
      </c>
      <c r="J40" s="62">
        <f t="shared" si="18"/>
        <v>3.3653846153846256E-2</v>
      </c>
    </row>
    <row r="41" spans="1:10" ht="27.95" customHeight="1" x14ac:dyDescent="0.15">
      <c r="A41" s="56"/>
      <c r="B41" s="49"/>
      <c r="C41" s="52" t="s">
        <v>87</v>
      </c>
      <c r="D41" s="38">
        <f>'査定1公表（３条＋４条）'!G100</f>
        <v>27893</v>
      </c>
      <c r="E41" s="38">
        <f>'査定1公表（３条＋４条）'!H100</f>
        <v>27893</v>
      </c>
      <c r="F41" s="38">
        <f t="shared" si="19"/>
        <v>0</v>
      </c>
      <c r="G41" s="55">
        <f t="shared" si="15"/>
        <v>0</v>
      </c>
      <c r="H41" s="60">
        <f>'査定1公表（３条＋４条）'!K100</f>
        <v>26960</v>
      </c>
      <c r="I41" s="61">
        <f t="shared" si="17"/>
        <v>933</v>
      </c>
      <c r="J41" s="62">
        <f t="shared" si="18"/>
        <v>3.4606824925816015E-2</v>
      </c>
    </row>
    <row r="42" spans="1:10" ht="27.95" customHeight="1" x14ac:dyDescent="0.15">
      <c r="A42" s="57"/>
      <c r="B42" s="50"/>
      <c r="C42" s="52" t="s">
        <v>88</v>
      </c>
      <c r="D42" s="38">
        <f>'査定1公表（３条＋４条）'!G103</f>
        <v>1260</v>
      </c>
      <c r="E42" s="38">
        <f>'査定1公表（３条＋４条）'!H103</f>
        <v>1260</v>
      </c>
      <c r="F42" s="38">
        <f t="shared" si="16"/>
        <v>0</v>
      </c>
      <c r="G42" s="55">
        <f t="shared" si="15"/>
        <v>0</v>
      </c>
      <c r="H42" s="60">
        <f>'査定1公表（３条＋４条）'!K103</f>
        <v>920</v>
      </c>
      <c r="I42" s="61">
        <f t="shared" si="17"/>
        <v>340</v>
      </c>
      <c r="J42" s="62">
        <f t="shared" si="18"/>
        <v>0.36956521739130443</v>
      </c>
    </row>
    <row r="43" spans="1:10" ht="27.95" customHeight="1" x14ac:dyDescent="0.15">
      <c r="A43" s="54">
        <v>2</v>
      </c>
      <c r="B43" s="47" t="s">
        <v>131</v>
      </c>
      <c r="C43" s="48"/>
      <c r="D43" s="38">
        <f>SUM(D44:D49)</f>
        <v>490486</v>
      </c>
      <c r="E43" s="38">
        <f>SUM(E44:E49)</f>
        <v>515036</v>
      </c>
      <c r="F43" s="38">
        <f>+E43-D43</f>
        <v>24550</v>
      </c>
      <c r="G43" s="55">
        <f t="shared" ref="G43:G46" si="20">+E43/D43-100%</f>
        <v>5.0052397010312166E-2</v>
      </c>
      <c r="H43" s="60">
        <f>SUM(H44:H49)</f>
        <v>317126</v>
      </c>
      <c r="I43" s="61">
        <f>+E43-H43</f>
        <v>197910</v>
      </c>
      <c r="J43" s="62">
        <f t="shared" si="18"/>
        <v>0.62407371202613482</v>
      </c>
    </row>
    <row r="44" spans="1:10" ht="27.95" customHeight="1" x14ac:dyDescent="0.15">
      <c r="A44" s="56"/>
      <c r="B44" s="49" t="s">
        <v>149</v>
      </c>
      <c r="C44" s="52" t="s">
        <v>83</v>
      </c>
      <c r="D44" s="38">
        <f>'査定1公表（３条＋４条）'!G110</f>
        <v>338600</v>
      </c>
      <c r="E44" s="38">
        <f>'査定1公表（３条＋４条）'!H110</f>
        <v>333800</v>
      </c>
      <c r="F44" s="38">
        <f t="shared" ref="F44:F49" si="21">+E44-D44</f>
        <v>-4800</v>
      </c>
      <c r="G44" s="55">
        <f t="shared" si="20"/>
        <v>-1.4176018901358556E-2</v>
      </c>
      <c r="H44" s="60">
        <f>'査定1公表（３条＋４条）'!K110</f>
        <v>194200</v>
      </c>
      <c r="I44" s="61">
        <f t="shared" ref="I44:I49" si="22">+E44-H44</f>
        <v>139600</v>
      </c>
      <c r="J44" s="62">
        <f t="shared" si="18"/>
        <v>0.71884654994850661</v>
      </c>
    </row>
    <row r="45" spans="1:10" ht="27.95" customHeight="1" x14ac:dyDescent="0.15">
      <c r="A45" s="56"/>
      <c r="B45" s="49" t="s">
        <v>148</v>
      </c>
      <c r="C45" s="52" t="s">
        <v>84</v>
      </c>
      <c r="D45" s="38">
        <f>'査定1公表（３条＋４条）'!G112</f>
        <v>3543</v>
      </c>
      <c r="E45" s="38">
        <f>'査定1公表（３条＋４条）'!H112</f>
        <v>3543</v>
      </c>
      <c r="F45" s="38">
        <f t="shared" si="21"/>
        <v>0</v>
      </c>
      <c r="G45" s="55">
        <f t="shared" si="20"/>
        <v>0</v>
      </c>
      <c r="H45" s="60">
        <f>'査定1公表（３条＋４条）'!K112</f>
        <v>4395</v>
      </c>
      <c r="I45" s="61">
        <f t="shared" si="22"/>
        <v>-852</v>
      </c>
      <c r="J45" s="62">
        <f t="shared" si="18"/>
        <v>-0.19385665529010243</v>
      </c>
    </row>
    <row r="46" spans="1:10" ht="27.95" customHeight="1" x14ac:dyDescent="0.15">
      <c r="A46" s="56"/>
      <c r="B46" s="49"/>
      <c r="C46" s="52" t="s">
        <v>85</v>
      </c>
      <c r="D46" s="38">
        <f>'査定1公表（３条＋４条）'!G114</f>
        <v>83666</v>
      </c>
      <c r="E46" s="38">
        <f>'査定1公表（３条＋４条）'!H114</f>
        <v>113016</v>
      </c>
      <c r="F46" s="38">
        <f t="shared" si="21"/>
        <v>29350</v>
      </c>
      <c r="G46" s="55">
        <f t="shared" si="20"/>
        <v>0.35079960796500376</v>
      </c>
      <c r="H46" s="60">
        <f>'査定1公表（３条＋４条）'!K114</f>
        <v>105884</v>
      </c>
      <c r="I46" s="61">
        <f t="shared" si="22"/>
        <v>7132</v>
      </c>
      <c r="J46" s="62">
        <f t="shared" si="18"/>
        <v>6.7356730006422172E-2</v>
      </c>
    </row>
    <row r="47" spans="1:10" ht="27.95" customHeight="1" x14ac:dyDescent="0.15">
      <c r="A47" s="56"/>
      <c r="B47" s="49"/>
      <c r="C47" s="52" t="s">
        <v>86</v>
      </c>
      <c r="D47" s="38">
        <f>'査定1公表（３条＋４条）'!G116</f>
        <v>60000</v>
      </c>
      <c r="E47" s="38">
        <f>'査定1公表（３条＋４条）'!H116</f>
        <v>60000</v>
      </c>
      <c r="F47" s="38">
        <f t="shared" si="21"/>
        <v>0</v>
      </c>
      <c r="G47" s="55">
        <f t="shared" ref="G47:G49" si="23">+E47/D47-100%</f>
        <v>0</v>
      </c>
      <c r="H47" s="60">
        <f>'査定1公表（３条＋４条）'!K116</f>
        <v>8000</v>
      </c>
      <c r="I47" s="61">
        <f t="shared" si="22"/>
        <v>52000</v>
      </c>
      <c r="J47" s="62">
        <f t="shared" si="18"/>
        <v>6.5</v>
      </c>
    </row>
    <row r="48" spans="1:10" ht="27.95" customHeight="1" x14ac:dyDescent="0.15">
      <c r="A48" s="56"/>
      <c r="B48" s="49"/>
      <c r="C48" s="52" t="s">
        <v>87</v>
      </c>
      <c r="D48" s="38">
        <f>'査定1公表（３条＋４条）'!G118</f>
        <v>4627</v>
      </c>
      <c r="E48" s="38">
        <f>'査定1公表（３条＋４条）'!H118</f>
        <v>4627</v>
      </c>
      <c r="F48" s="38">
        <f t="shared" si="21"/>
        <v>0</v>
      </c>
      <c r="G48" s="55">
        <f t="shared" si="23"/>
        <v>0</v>
      </c>
      <c r="H48" s="60">
        <f>'査定1公表（３条＋４条）'!K118</f>
        <v>4627</v>
      </c>
      <c r="I48" s="61">
        <f t="shared" si="22"/>
        <v>0</v>
      </c>
      <c r="J48" s="62">
        <f t="shared" si="18"/>
        <v>0</v>
      </c>
    </row>
    <row r="49" spans="1:10" ht="27.95" customHeight="1" x14ac:dyDescent="0.15">
      <c r="A49" s="57"/>
      <c r="B49" s="50"/>
      <c r="C49" s="52" t="s">
        <v>88</v>
      </c>
      <c r="D49" s="38">
        <f>'査定1公表（３条＋４条）'!G121</f>
        <v>50</v>
      </c>
      <c r="E49" s="38">
        <f>'査定1公表（３条＋４条）'!H121</f>
        <v>50</v>
      </c>
      <c r="F49" s="38">
        <f t="shared" si="21"/>
        <v>0</v>
      </c>
      <c r="G49" s="55">
        <f t="shared" si="23"/>
        <v>0</v>
      </c>
      <c r="H49" s="60">
        <f>'査定1公表（３条＋４条）'!K121</f>
        <v>20</v>
      </c>
      <c r="I49" s="61">
        <f t="shared" si="22"/>
        <v>30</v>
      </c>
      <c r="J49" s="62">
        <f t="shared" si="18"/>
        <v>1.5</v>
      </c>
    </row>
    <row r="50" spans="1:10" ht="27.95" customHeight="1" thickBot="1" x14ac:dyDescent="0.2">
      <c r="A50" s="163" t="s">
        <v>142</v>
      </c>
      <c r="B50" s="164"/>
      <c r="C50" s="165"/>
      <c r="D50" s="58">
        <f>D36+D43</f>
        <v>2965680</v>
      </c>
      <c r="E50" s="58">
        <f>E36+E43</f>
        <v>3005056</v>
      </c>
      <c r="F50" s="58">
        <f>+E50-D50</f>
        <v>39376</v>
      </c>
      <c r="G50" s="59">
        <f>+E50/D50-100%</f>
        <v>1.3277224784872255E-2</v>
      </c>
      <c r="H50" s="63">
        <f>H36+H43</f>
        <v>2477538</v>
      </c>
      <c r="I50" s="64">
        <f>E50-H50</f>
        <v>527518</v>
      </c>
      <c r="J50" s="65">
        <f>+E50/H50-100%</f>
        <v>0.21292024582468572</v>
      </c>
    </row>
    <row r="53" spans="1:10" ht="12.75" thickBot="1" x14ac:dyDescent="0.2">
      <c r="A53" s="25" t="s">
        <v>34</v>
      </c>
      <c r="J53" s="45" t="s">
        <v>29</v>
      </c>
    </row>
    <row r="54" spans="1:10" ht="20.100000000000001" customHeight="1" x14ac:dyDescent="0.15">
      <c r="A54" s="177" t="s">
        <v>162</v>
      </c>
      <c r="B54" s="178"/>
      <c r="C54" s="172" t="s">
        <v>163</v>
      </c>
      <c r="D54" s="174" t="s">
        <v>164</v>
      </c>
      <c r="E54" s="174" t="s">
        <v>165</v>
      </c>
      <c r="F54" s="170" t="s">
        <v>188</v>
      </c>
      <c r="G54" s="171"/>
      <c r="H54" s="168" t="s">
        <v>190</v>
      </c>
      <c r="I54" s="166" t="s">
        <v>189</v>
      </c>
      <c r="J54" s="167"/>
    </row>
    <row r="55" spans="1:10" ht="20.100000000000001" customHeight="1" x14ac:dyDescent="0.15">
      <c r="A55" s="179"/>
      <c r="B55" s="180"/>
      <c r="C55" s="173"/>
      <c r="D55" s="175"/>
      <c r="E55" s="175"/>
      <c r="F55" s="35"/>
      <c r="G55" s="36" t="s">
        <v>45</v>
      </c>
      <c r="H55" s="169"/>
      <c r="I55" s="35"/>
      <c r="J55" s="36" t="s">
        <v>45</v>
      </c>
    </row>
    <row r="56" spans="1:10" ht="27.95" customHeight="1" x14ac:dyDescent="0.15">
      <c r="A56" s="54">
        <v>1</v>
      </c>
      <c r="B56" s="53" t="s">
        <v>146</v>
      </c>
      <c r="C56" s="48"/>
      <c r="D56" s="38">
        <f>SUM(D57:D60)</f>
        <v>3281080</v>
      </c>
      <c r="E56" s="38">
        <f>SUM(E57:E60)</f>
        <v>3289699</v>
      </c>
      <c r="F56" s="38">
        <f t="shared" ref="F56:F59" si="24">+E56-D56</f>
        <v>8619</v>
      </c>
      <c r="G56" s="55">
        <f t="shared" ref="G56:G60" si="25">+E56/D56-100%</f>
        <v>2.6268789544905413E-3</v>
      </c>
      <c r="H56" s="60">
        <f>SUM(H57:H60)</f>
        <v>2930868</v>
      </c>
      <c r="I56" s="61">
        <f>+E56-H56</f>
        <v>358831</v>
      </c>
      <c r="J56" s="62">
        <f t="shared" ref="J56:J65" si="26">+E56/H56-100%</f>
        <v>0.12243164823526675</v>
      </c>
    </row>
    <row r="57" spans="1:10" ht="27.95" customHeight="1" x14ac:dyDescent="0.15">
      <c r="A57" s="56"/>
      <c r="B57" s="49" t="s">
        <v>150</v>
      </c>
      <c r="C57" s="48" t="s">
        <v>42</v>
      </c>
      <c r="D57" s="38">
        <f>'査定1公表（３条＋４条）'!G129</f>
        <v>1443005</v>
      </c>
      <c r="E57" s="38">
        <f>'査定1公表（３条＋４条）'!H129</f>
        <v>1455624</v>
      </c>
      <c r="F57" s="38">
        <f t="shared" si="24"/>
        <v>12619</v>
      </c>
      <c r="G57" s="55">
        <f t="shared" si="25"/>
        <v>8.7449454437094065E-3</v>
      </c>
      <c r="H57" s="60">
        <f>'査定1公表（３条＋４条）'!K129</f>
        <v>1126141</v>
      </c>
      <c r="I57" s="61">
        <f t="shared" ref="I57:I60" si="27">+E57-H57</f>
        <v>329483</v>
      </c>
      <c r="J57" s="62">
        <f t="shared" si="26"/>
        <v>0.29257703964246051</v>
      </c>
    </row>
    <row r="58" spans="1:10" ht="27.95" customHeight="1" x14ac:dyDescent="0.15">
      <c r="A58" s="56"/>
      <c r="B58" s="49" t="s">
        <v>151</v>
      </c>
      <c r="C58" s="48" t="s">
        <v>43</v>
      </c>
      <c r="D58" s="38">
        <f>'査定1公表（３条＋４条）'!G136</f>
        <v>1831075</v>
      </c>
      <c r="E58" s="38">
        <f>'査定1公表（３条＋４条）'!H136</f>
        <v>1831075</v>
      </c>
      <c r="F58" s="38">
        <f t="shared" si="24"/>
        <v>0</v>
      </c>
      <c r="G58" s="55">
        <f t="shared" si="25"/>
        <v>0</v>
      </c>
      <c r="H58" s="60">
        <f>'査定1公表（３条＋４条）'!K136</f>
        <v>1797727</v>
      </c>
      <c r="I58" s="61">
        <f t="shared" si="27"/>
        <v>33348</v>
      </c>
      <c r="J58" s="62">
        <f t="shared" si="26"/>
        <v>1.8550091309748273E-2</v>
      </c>
    </row>
    <row r="59" spans="1:10" ht="27.95" customHeight="1" x14ac:dyDescent="0.15">
      <c r="A59" s="56"/>
      <c r="B59" s="49"/>
      <c r="C59" s="48" t="s">
        <v>89</v>
      </c>
      <c r="D59" s="38">
        <f>'査定1公表（３条＋４条）'!G138</f>
        <v>2000</v>
      </c>
      <c r="E59" s="38">
        <f>'査定1公表（３条＋４条）'!H138</f>
        <v>3000</v>
      </c>
      <c r="F59" s="38">
        <f t="shared" si="24"/>
        <v>1000</v>
      </c>
      <c r="G59" s="55">
        <f t="shared" si="25"/>
        <v>0.5</v>
      </c>
      <c r="H59" s="60">
        <f>'査定1公表（３条＋４条）'!K138</f>
        <v>2000</v>
      </c>
      <c r="I59" s="61">
        <f t="shared" si="27"/>
        <v>1000</v>
      </c>
      <c r="J59" s="62">
        <f t="shared" si="26"/>
        <v>0.5</v>
      </c>
    </row>
    <row r="60" spans="1:10" ht="27.95" customHeight="1" x14ac:dyDescent="0.15">
      <c r="A60" s="57"/>
      <c r="B60" s="50"/>
      <c r="C60" s="48" t="s">
        <v>41</v>
      </c>
      <c r="D60" s="38">
        <f>'査定1公表（３条＋４条）'!G140</f>
        <v>5000</v>
      </c>
      <c r="E60" s="38">
        <f>'査定1公表（３条＋４条）'!H140</f>
        <v>0</v>
      </c>
      <c r="F60" s="38">
        <f t="shared" ref="F60:F64" si="28">+E60-D60</f>
        <v>-5000</v>
      </c>
      <c r="G60" s="55">
        <f t="shared" si="25"/>
        <v>-1</v>
      </c>
      <c r="H60" s="60">
        <f>'査定1公表（３条＋４条）'!K140</f>
        <v>5000</v>
      </c>
      <c r="I60" s="61">
        <f t="shared" si="27"/>
        <v>-5000</v>
      </c>
      <c r="J60" s="62">
        <f t="shared" si="26"/>
        <v>-1</v>
      </c>
    </row>
    <row r="61" spans="1:10" ht="27.95" customHeight="1" x14ac:dyDescent="0.15">
      <c r="A61" s="54">
        <v>2</v>
      </c>
      <c r="B61" s="47" t="s">
        <v>152</v>
      </c>
      <c r="C61" s="48"/>
      <c r="D61" s="38">
        <f>SUM(D62:D65)</f>
        <v>644935</v>
      </c>
      <c r="E61" s="38">
        <f>SUM(E62:E65)</f>
        <v>635435</v>
      </c>
      <c r="F61" s="38">
        <f t="shared" si="28"/>
        <v>-9500</v>
      </c>
      <c r="G61" s="55">
        <f t="shared" ref="G61:G65" si="29">+E61/D61-100%</f>
        <v>-1.4730166605937067E-2</v>
      </c>
      <c r="H61" s="60">
        <f>SUM(H62:H65)</f>
        <v>433716</v>
      </c>
      <c r="I61" s="61">
        <f>+E61-H61</f>
        <v>201719</v>
      </c>
      <c r="J61" s="62">
        <f t="shared" si="26"/>
        <v>0.46509467024504514</v>
      </c>
    </row>
    <row r="62" spans="1:10" ht="27.95" customHeight="1" x14ac:dyDescent="0.15">
      <c r="A62" s="56"/>
      <c r="B62" s="49" t="s">
        <v>149</v>
      </c>
      <c r="C62" s="48" t="s">
        <v>42</v>
      </c>
      <c r="D62" s="38">
        <f>'査定1公表（３条＋４条）'!G147</f>
        <v>205217</v>
      </c>
      <c r="E62" s="38">
        <f>'査定1公表（３条＋４条）'!H147</f>
        <v>200217</v>
      </c>
      <c r="F62" s="38">
        <f t="shared" si="28"/>
        <v>-5000</v>
      </c>
      <c r="G62" s="55">
        <f t="shared" si="29"/>
        <v>-2.4364453237304851E-2</v>
      </c>
      <c r="H62" s="60">
        <f>'査定1公表（３条＋４条）'!K147</f>
        <v>17952</v>
      </c>
      <c r="I62" s="61">
        <f t="shared" ref="I62:I65" si="30">+E62-H62</f>
        <v>182265</v>
      </c>
      <c r="J62" s="62">
        <f t="shared" si="26"/>
        <v>10.152907754010695</v>
      </c>
    </row>
    <row r="63" spans="1:10" ht="27.95" customHeight="1" x14ac:dyDescent="0.15">
      <c r="A63" s="56"/>
      <c r="B63" s="49" t="s">
        <v>151</v>
      </c>
      <c r="C63" s="48" t="s">
        <v>43</v>
      </c>
      <c r="D63" s="38">
        <f>'査定1公表（３条＋４条）'!G150</f>
        <v>434218</v>
      </c>
      <c r="E63" s="38">
        <f>'査定1公表（３条＋４条）'!H150</f>
        <v>434218</v>
      </c>
      <c r="F63" s="38">
        <f t="shared" si="28"/>
        <v>0</v>
      </c>
      <c r="G63" s="55">
        <f t="shared" si="29"/>
        <v>0</v>
      </c>
      <c r="H63" s="60">
        <f>'査定1公表（３条＋４条）'!K150</f>
        <v>410264</v>
      </c>
      <c r="I63" s="61">
        <f t="shared" si="30"/>
        <v>23954</v>
      </c>
      <c r="J63" s="62">
        <f t="shared" si="26"/>
        <v>5.838679484429532E-2</v>
      </c>
    </row>
    <row r="64" spans="1:10" ht="27.95" customHeight="1" x14ac:dyDescent="0.15">
      <c r="A64" s="56"/>
      <c r="B64" s="49"/>
      <c r="C64" s="48" t="s">
        <v>89</v>
      </c>
      <c r="D64" s="38">
        <f>'査定1公表（３条＋４条）'!G152</f>
        <v>500</v>
      </c>
      <c r="E64" s="38">
        <f>'査定1公表（３条＋４条）'!H152</f>
        <v>1000</v>
      </c>
      <c r="F64" s="38">
        <f t="shared" si="28"/>
        <v>500</v>
      </c>
      <c r="G64" s="55">
        <f t="shared" si="29"/>
        <v>1</v>
      </c>
      <c r="H64" s="60">
        <f>'査定1公表（３条＋４条）'!K152</f>
        <v>500</v>
      </c>
      <c r="I64" s="61">
        <f t="shared" si="30"/>
        <v>500</v>
      </c>
      <c r="J64" s="62">
        <f t="shared" si="26"/>
        <v>1</v>
      </c>
    </row>
    <row r="65" spans="1:10" ht="27.95" customHeight="1" x14ac:dyDescent="0.15">
      <c r="A65" s="57"/>
      <c r="B65" s="50"/>
      <c r="C65" s="48" t="s">
        <v>41</v>
      </c>
      <c r="D65" s="38">
        <f>'査定1公表（３条＋４条）'!G154</f>
        <v>5000</v>
      </c>
      <c r="E65" s="38">
        <f>'査定1公表（３条＋４条）'!H154</f>
        <v>0</v>
      </c>
      <c r="F65" s="38">
        <f t="shared" ref="F65" si="31">+E65-D65</f>
        <v>-5000</v>
      </c>
      <c r="G65" s="55">
        <f t="shared" si="29"/>
        <v>-1</v>
      </c>
      <c r="H65" s="60">
        <f>'査定1公表（３条＋４条）'!K154</f>
        <v>5000</v>
      </c>
      <c r="I65" s="61">
        <f t="shared" si="30"/>
        <v>-5000</v>
      </c>
      <c r="J65" s="62">
        <f t="shared" si="26"/>
        <v>-1</v>
      </c>
    </row>
    <row r="66" spans="1:10" ht="27.95" customHeight="1" thickBot="1" x14ac:dyDescent="0.2">
      <c r="A66" s="163" t="s">
        <v>143</v>
      </c>
      <c r="B66" s="164"/>
      <c r="C66" s="165"/>
      <c r="D66" s="58">
        <f>D56+D61</f>
        <v>3926015</v>
      </c>
      <c r="E66" s="58">
        <f>E56+E61</f>
        <v>3925134</v>
      </c>
      <c r="F66" s="58">
        <f>+E66-D66</f>
        <v>-881</v>
      </c>
      <c r="G66" s="59">
        <f>+E66/D66-100%</f>
        <v>-2.2440056902484073E-4</v>
      </c>
      <c r="H66" s="63">
        <f>H56+H61</f>
        <v>3364584</v>
      </c>
      <c r="I66" s="64">
        <f>E66-H66</f>
        <v>560550</v>
      </c>
      <c r="J66" s="65">
        <f>+E66/H66-100%</f>
        <v>0.16660306296409888</v>
      </c>
    </row>
    <row r="68" spans="1:10" s="3" customFormat="1" ht="4.5" customHeight="1" x14ac:dyDescent="0.15">
      <c r="A68" s="1"/>
      <c r="B68" s="2"/>
      <c r="C68" s="2"/>
      <c r="D68" s="40"/>
      <c r="E68" s="40"/>
      <c r="F68" s="40"/>
      <c r="G68" s="44"/>
      <c r="H68" s="40"/>
      <c r="I68" s="40"/>
      <c r="J68" s="44"/>
    </row>
  </sheetData>
  <mergeCells count="35">
    <mergeCell ref="A54:B55"/>
    <mergeCell ref="A66:C66"/>
    <mergeCell ref="F54:G54"/>
    <mergeCell ref="H54:H55"/>
    <mergeCell ref="I54:J54"/>
    <mergeCell ref="C54:C55"/>
    <mergeCell ref="D54:D55"/>
    <mergeCell ref="E54:E55"/>
    <mergeCell ref="D18:D19"/>
    <mergeCell ref="E18:E19"/>
    <mergeCell ref="F18:G18"/>
    <mergeCell ref="H18:H19"/>
    <mergeCell ref="I5:J5"/>
    <mergeCell ref="I18:J18"/>
    <mergeCell ref="B1:J1"/>
    <mergeCell ref="B3:J3"/>
    <mergeCell ref="C5:C6"/>
    <mergeCell ref="D5:D6"/>
    <mergeCell ref="E5:E6"/>
    <mergeCell ref="A50:C50"/>
    <mergeCell ref="I34:J34"/>
    <mergeCell ref="H5:H6"/>
    <mergeCell ref="F5:G5"/>
    <mergeCell ref="C34:C35"/>
    <mergeCell ref="D34:D35"/>
    <mergeCell ref="E34:E35"/>
    <mergeCell ref="F34:G34"/>
    <mergeCell ref="H34:H35"/>
    <mergeCell ref="B32:J32"/>
    <mergeCell ref="A34:B35"/>
    <mergeCell ref="A5:B6"/>
    <mergeCell ref="A15:C15"/>
    <mergeCell ref="A18:B19"/>
    <mergeCell ref="A30:C30"/>
    <mergeCell ref="C18:C19"/>
  </mergeCells>
  <phoneticPr fontId="1"/>
  <dataValidations count="1">
    <dataValidation imeMode="hiragana" allowBlank="1" showInputMessage="1" showErrorMessage="1" sqref="A68:F68"/>
  </dataValidations>
  <printOptions horizontalCentered="1"/>
  <pageMargins left="0.31496062992125984" right="0.31496062992125984" top="0.74803149606299213" bottom="0.43307086614173229" header="0.31496062992125984" footer="0.31496062992125984"/>
  <pageSetup paperSize="9" fitToHeight="0" orientation="landscape" r:id="rId1"/>
  <rowBreaks count="3" manualBreakCount="3">
    <brk id="16" max="9" man="1"/>
    <brk id="31" max="9" man="1"/>
    <brk id="5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9"/>
  <sheetViews>
    <sheetView view="pageBreakPreview" zoomScaleNormal="75" zoomScaleSheetLayoutView="100" workbookViewId="0">
      <selection activeCell="N137" sqref="N137"/>
    </sheetView>
  </sheetViews>
  <sheetFormatPr defaultRowHeight="18" customHeight="1" x14ac:dyDescent="0.15"/>
  <cols>
    <col min="1" max="1" width="2" style="1" customWidth="1"/>
    <col min="2" max="2" width="11.125" style="2" customWidth="1"/>
    <col min="3" max="3" width="2" style="1" customWidth="1"/>
    <col min="4" max="4" width="11.125" style="2" customWidth="1"/>
    <col min="5" max="5" width="3.375" style="1" bestFit="1" customWidth="1"/>
    <col min="6" max="6" width="12.125" style="2" customWidth="1"/>
    <col min="7" max="9" width="15" style="40" customWidth="1"/>
    <col min="10" max="10" width="11.25" style="44" customWidth="1"/>
    <col min="11" max="12" width="15" style="40" customWidth="1"/>
    <col min="13" max="13" width="11.25" style="44" customWidth="1"/>
    <col min="14" max="14" width="18.625" style="122" customWidth="1"/>
    <col min="15" max="16384" width="9" style="3"/>
  </cols>
  <sheetData>
    <row r="1" spans="1:14" ht="23.25" customHeight="1" x14ac:dyDescent="0.15">
      <c r="N1" s="115"/>
    </row>
    <row r="2" spans="1:14" ht="12" customHeight="1" x14ac:dyDescent="0.15">
      <c r="N2" s="116"/>
    </row>
    <row r="3" spans="1:14" ht="23.25" customHeight="1" x14ac:dyDescent="0.15">
      <c r="A3" s="197" t="s">
        <v>175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</row>
    <row r="4" spans="1:14" ht="12" customHeight="1" x14ac:dyDescent="0.15">
      <c r="A4" s="146"/>
      <c r="B4" s="147"/>
      <c r="C4" s="146"/>
      <c r="D4" s="147"/>
      <c r="E4" s="146"/>
      <c r="F4" s="147"/>
      <c r="G4" s="148"/>
      <c r="H4" s="148"/>
      <c r="I4" s="148"/>
      <c r="J4" s="149"/>
      <c r="K4" s="148"/>
      <c r="L4" s="148"/>
      <c r="M4" s="149"/>
      <c r="N4" s="147"/>
    </row>
    <row r="5" spans="1:14" ht="12" customHeight="1" x14ac:dyDescent="0.15">
      <c r="A5" s="188" t="s">
        <v>26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</row>
    <row r="6" spans="1:14" ht="12" customHeight="1" thickBot="1" x14ac:dyDescent="0.2">
      <c r="B6" s="23" t="s">
        <v>19</v>
      </c>
      <c r="N6" s="117" t="s">
        <v>29</v>
      </c>
    </row>
    <row r="7" spans="1:14" s="4" customFormat="1" ht="20.100000000000001" customHeight="1" x14ac:dyDescent="0.15">
      <c r="A7" s="182" t="s">
        <v>1</v>
      </c>
      <c r="B7" s="183"/>
      <c r="C7" s="186" t="s">
        <v>2</v>
      </c>
      <c r="D7" s="183"/>
      <c r="E7" s="186" t="s">
        <v>3</v>
      </c>
      <c r="F7" s="183"/>
      <c r="G7" s="174" t="s">
        <v>164</v>
      </c>
      <c r="H7" s="174" t="s">
        <v>165</v>
      </c>
      <c r="I7" s="170" t="s">
        <v>188</v>
      </c>
      <c r="J7" s="192"/>
      <c r="K7" s="168" t="s">
        <v>190</v>
      </c>
      <c r="L7" s="166" t="s">
        <v>189</v>
      </c>
      <c r="M7" s="167"/>
      <c r="N7" s="199" t="s">
        <v>4</v>
      </c>
    </row>
    <row r="8" spans="1:14" s="4" customFormat="1" ht="20.100000000000001" customHeight="1" x14ac:dyDescent="0.15">
      <c r="A8" s="184"/>
      <c r="B8" s="185"/>
      <c r="C8" s="187"/>
      <c r="D8" s="185"/>
      <c r="E8" s="187"/>
      <c r="F8" s="185"/>
      <c r="G8" s="175"/>
      <c r="H8" s="198"/>
      <c r="I8" s="35"/>
      <c r="J8" s="94" t="s">
        <v>45</v>
      </c>
      <c r="K8" s="169"/>
      <c r="L8" s="35"/>
      <c r="M8" s="36" t="s">
        <v>45</v>
      </c>
      <c r="N8" s="200"/>
    </row>
    <row r="9" spans="1:14" s="8" customFormat="1" ht="27.95" customHeight="1" x14ac:dyDescent="0.15">
      <c r="A9" s="101" t="s">
        <v>20</v>
      </c>
      <c r="B9" s="11" t="s">
        <v>133</v>
      </c>
      <c r="C9" s="6"/>
      <c r="D9" s="15"/>
      <c r="E9" s="6"/>
      <c r="F9" s="7"/>
      <c r="G9" s="76">
        <f>G10+G14+G19</f>
        <v>3818683</v>
      </c>
      <c r="H9" s="93">
        <f>H10+H14+H19</f>
        <v>3808573</v>
      </c>
      <c r="I9" s="81">
        <f t="shared" ref="I9:I21" si="0">+H9-G9</f>
        <v>-10110</v>
      </c>
      <c r="J9" s="86">
        <f t="shared" ref="J9:J21" si="1">+H9/G9-100%</f>
        <v>-2.6475096257008168E-3</v>
      </c>
      <c r="K9" s="95">
        <f>SUM(K10:K21)/2</f>
        <v>3770538</v>
      </c>
      <c r="L9" s="96">
        <f t="shared" ref="L9:L21" si="2">+H9-K9</f>
        <v>38035</v>
      </c>
      <c r="M9" s="97">
        <f t="shared" ref="M9:M21" si="3">+H9/K9-100%</f>
        <v>1.0087419885438154E-2</v>
      </c>
      <c r="N9" s="118"/>
    </row>
    <row r="10" spans="1:14" s="8" customFormat="1" ht="27.95" customHeight="1" x14ac:dyDescent="0.15">
      <c r="A10" s="102"/>
      <c r="B10" s="66" t="s">
        <v>134</v>
      </c>
      <c r="C10" s="5" t="s">
        <v>20</v>
      </c>
      <c r="D10" s="75" t="s">
        <v>5</v>
      </c>
      <c r="E10" s="6"/>
      <c r="F10" s="7"/>
      <c r="G10" s="76">
        <f>G11+G12+G13</f>
        <v>1838660</v>
      </c>
      <c r="H10" s="93">
        <f>H11+H12+H13</f>
        <v>1848327</v>
      </c>
      <c r="I10" s="81">
        <f t="shared" si="0"/>
        <v>9667</v>
      </c>
      <c r="J10" s="86">
        <f t="shared" si="1"/>
        <v>5.2576332764078249E-3</v>
      </c>
      <c r="K10" s="95">
        <f>SUM(K11:K13)</f>
        <v>1812589</v>
      </c>
      <c r="L10" s="96">
        <f t="shared" si="2"/>
        <v>35738</v>
      </c>
      <c r="M10" s="97">
        <f t="shared" si="3"/>
        <v>1.971654909083087E-2</v>
      </c>
      <c r="N10" s="119"/>
    </row>
    <row r="11" spans="1:14" s="8" customFormat="1" ht="27.95" customHeight="1" x14ac:dyDescent="0.15">
      <c r="A11" s="102"/>
      <c r="B11" s="66"/>
      <c r="C11" s="9"/>
      <c r="D11" s="66"/>
      <c r="E11" s="10" t="s">
        <v>20</v>
      </c>
      <c r="F11" s="11" t="s">
        <v>120</v>
      </c>
      <c r="G11" s="152">
        <v>1430443</v>
      </c>
      <c r="H11" s="153">
        <v>1430443</v>
      </c>
      <c r="I11" s="81">
        <f t="shared" si="0"/>
        <v>0</v>
      </c>
      <c r="J11" s="86">
        <f t="shared" si="1"/>
        <v>0</v>
      </c>
      <c r="K11" s="95">
        <v>1405482</v>
      </c>
      <c r="L11" s="96">
        <f t="shared" si="2"/>
        <v>24961</v>
      </c>
      <c r="M11" s="97">
        <f t="shared" si="3"/>
        <v>1.7759743632433489E-2</v>
      </c>
      <c r="N11" s="119" t="s">
        <v>154</v>
      </c>
    </row>
    <row r="12" spans="1:14" s="8" customFormat="1" ht="27.95" customHeight="1" x14ac:dyDescent="0.15">
      <c r="A12" s="102"/>
      <c r="B12" s="66"/>
      <c r="C12" s="9"/>
      <c r="D12" s="66"/>
      <c r="E12" s="6" t="s">
        <v>21</v>
      </c>
      <c r="F12" s="7" t="s">
        <v>46</v>
      </c>
      <c r="G12" s="152">
        <v>407666</v>
      </c>
      <c r="H12" s="153">
        <v>417333</v>
      </c>
      <c r="I12" s="81">
        <f t="shared" si="0"/>
        <v>9667</v>
      </c>
      <c r="J12" s="86">
        <f t="shared" si="1"/>
        <v>2.3713039596140018E-2</v>
      </c>
      <c r="K12" s="95">
        <v>406751</v>
      </c>
      <c r="L12" s="96">
        <f t="shared" si="2"/>
        <v>10582</v>
      </c>
      <c r="M12" s="97">
        <f t="shared" si="3"/>
        <v>2.6015916371441072E-2</v>
      </c>
      <c r="N12" s="119" t="s">
        <v>93</v>
      </c>
    </row>
    <row r="13" spans="1:14" s="8" customFormat="1" ht="27.95" customHeight="1" x14ac:dyDescent="0.15">
      <c r="A13" s="102"/>
      <c r="B13" s="66"/>
      <c r="C13" s="9"/>
      <c r="D13" s="66"/>
      <c r="E13" s="10" t="s">
        <v>22</v>
      </c>
      <c r="F13" s="11" t="s">
        <v>90</v>
      </c>
      <c r="G13" s="152">
        <v>551</v>
      </c>
      <c r="H13" s="153">
        <v>551</v>
      </c>
      <c r="I13" s="81">
        <f t="shared" si="0"/>
        <v>0</v>
      </c>
      <c r="J13" s="86">
        <f t="shared" si="1"/>
        <v>0</v>
      </c>
      <c r="K13" s="95">
        <v>356</v>
      </c>
      <c r="L13" s="96">
        <f t="shared" si="2"/>
        <v>195</v>
      </c>
      <c r="M13" s="97">
        <f t="shared" si="3"/>
        <v>0.547752808988764</v>
      </c>
      <c r="N13" s="119" t="s">
        <v>94</v>
      </c>
    </row>
    <row r="14" spans="1:14" s="8" customFormat="1" ht="27.95" customHeight="1" x14ac:dyDescent="0.15">
      <c r="A14" s="102"/>
      <c r="B14" s="66"/>
      <c r="C14" s="5" t="s">
        <v>21</v>
      </c>
      <c r="D14" s="75" t="s">
        <v>7</v>
      </c>
      <c r="E14" s="6"/>
      <c r="F14" s="7"/>
      <c r="G14" s="76">
        <f>SUM(G15:G18)</f>
        <v>1980022</v>
      </c>
      <c r="H14" s="93">
        <f>H17+H15+H18+H16</f>
        <v>1960245</v>
      </c>
      <c r="I14" s="81">
        <f t="shared" si="0"/>
        <v>-19777</v>
      </c>
      <c r="J14" s="86">
        <f t="shared" si="1"/>
        <v>-9.9882728575743096E-3</v>
      </c>
      <c r="K14" s="95">
        <f>SUM(K15:K18)</f>
        <v>1957948</v>
      </c>
      <c r="L14" s="96">
        <f t="shared" si="2"/>
        <v>2297</v>
      </c>
      <c r="M14" s="97">
        <f t="shared" si="3"/>
        <v>1.1731670095427305E-3</v>
      </c>
      <c r="N14" s="119"/>
    </row>
    <row r="15" spans="1:14" s="8" customFormat="1" ht="27.95" customHeight="1" x14ac:dyDescent="0.15">
      <c r="A15" s="102"/>
      <c r="B15" s="66"/>
      <c r="C15" s="9"/>
      <c r="D15" s="66"/>
      <c r="E15" s="6" t="s">
        <v>70</v>
      </c>
      <c r="F15" s="7" t="s">
        <v>53</v>
      </c>
      <c r="G15" s="152">
        <v>746802</v>
      </c>
      <c r="H15" s="93">
        <v>739657</v>
      </c>
      <c r="I15" s="81">
        <f t="shared" si="0"/>
        <v>-7145</v>
      </c>
      <c r="J15" s="86">
        <f t="shared" si="1"/>
        <v>-9.5674623260247893E-3</v>
      </c>
      <c r="K15" s="95">
        <v>738990</v>
      </c>
      <c r="L15" s="96">
        <f t="shared" si="2"/>
        <v>667</v>
      </c>
      <c r="M15" s="97">
        <f t="shared" si="3"/>
        <v>9.025832555245028E-4</v>
      </c>
      <c r="N15" s="119" t="s">
        <v>95</v>
      </c>
    </row>
    <row r="16" spans="1:14" s="8" customFormat="1" ht="27.95" customHeight="1" x14ac:dyDescent="0.15">
      <c r="A16" s="102"/>
      <c r="B16" s="66"/>
      <c r="C16" s="9"/>
      <c r="D16" s="66"/>
      <c r="E16" s="5" t="s">
        <v>21</v>
      </c>
      <c r="F16" s="11" t="s">
        <v>54</v>
      </c>
      <c r="G16" s="152">
        <v>143354</v>
      </c>
      <c r="H16" s="93">
        <v>130722</v>
      </c>
      <c r="I16" s="81">
        <f t="shared" si="0"/>
        <v>-12632</v>
      </c>
      <c r="J16" s="86">
        <f t="shared" si="1"/>
        <v>-8.8117527240258342E-2</v>
      </c>
      <c r="K16" s="95">
        <v>131824</v>
      </c>
      <c r="L16" s="96">
        <f t="shared" si="2"/>
        <v>-1102</v>
      </c>
      <c r="M16" s="97">
        <f t="shared" si="3"/>
        <v>-8.3596310231823789E-3</v>
      </c>
      <c r="N16" s="119" t="s">
        <v>96</v>
      </c>
    </row>
    <row r="17" spans="1:14" s="8" customFormat="1" ht="27.95" customHeight="1" x14ac:dyDescent="0.15">
      <c r="A17" s="102"/>
      <c r="B17" s="66"/>
      <c r="C17" s="9"/>
      <c r="D17" s="66"/>
      <c r="E17" s="5" t="s">
        <v>91</v>
      </c>
      <c r="F17" s="11" t="s">
        <v>55</v>
      </c>
      <c r="G17" s="152">
        <v>1083878</v>
      </c>
      <c r="H17" s="93">
        <v>1083878</v>
      </c>
      <c r="I17" s="81">
        <f t="shared" si="0"/>
        <v>0</v>
      </c>
      <c r="J17" s="86">
        <f t="shared" si="1"/>
        <v>0</v>
      </c>
      <c r="K17" s="95">
        <v>1080330</v>
      </c>
      <c r="L17" s="96">
        <f t="shared" si="2"/>
        <v>3548</v>
      </c>
      <c r="M17" s="97">
        <f t="shared" si="3"/>
        <v>3.2841816852258177E-3</v>
      </c>
      <c r="N17" s="119"/>
    </row>
    <row r="18" spans="1:14" s="8" customFormat="1" ht="27.95" customHeight="1" x14ac:dyDescent="0.15">
      <c r="A18" s="102"/>
      <c r="B18" s="66"/>
      <c r="C18" s="9"/>
      <c r="D18" s="66"/>
      <c r="E18" s="5" t="s">
        <v>28</v>
      </c>
      <c r="F18" s="11" t="s">
        <v>6</v>
      </c>
      <c r="G18" s="152">
        <v>5988</v>
      </c>
      <c r="H18" s="93">
        <v>5988</v>
      </c>
      <c r="I18" s="81">
        <f t="shared" si="0"/>
        <v>0</v>
      </c>
      <c r="J18" s="86">
        <f t="shared" si="1"/>
        <v>0</v>
      </c>
      <c r="K18" s="95">
        <v>6804</v>
      </c>
      <c r="L18" s="96">
        <f t="shared" si="2"/>
        <v>-816</v>
      </c>
      <c r="M18" s="97">
        <f t="shared" si="3"/>
        <v>-0.11992945326278659</v>
      </c>
      <c r="N18" s="119" t="s">
        <v>119</v>
      </c>
    </row>
    <row r="19" spans="1:14" s="8" customFormat="1" ht="27.95" customHeight="1" x14ac:dyDescent="0.15">
      <c r="A19" s="102"/>
      <c r="B19" s="66"/>
      <c r="C19" s="5" t="s">
        <v>22</v>
      </c>
      <c r="D19" s="75" t="s">
        <v>8</v>
      </c>
      <c r="E19" s="6"/>
      <c r="F19" s="7"/>
      <c r="G19" s="76">
        <f>G20+G21</f>
        <v>1</v>
      </c>
      <c r="H19" s="93">
        <f>H20+H21</f>
        <v>1</v>
      </c>
      <c r="I19" s="81">
        <f t="shared" si="0"/>
        <v>0</v>
      </c>
      <c r="J19" s="86">
        <f t="shared" si="1"/>
        <v>0</v>
      </c>
      <c r="K19" s="95">
        <f>K21</f>
        <v>1</v>
      </c>
      <c r="L19" s="96">
        <f t="shared" si="2"/>
        <v>0</v>
      </c>
      <c r="M19" s="97">
        <f t="shared" si="3"/>
        <v>0</v>
      </c>
      <c r="N19" s="119"/>
    </row>
    <row r="20" spans="1:14" s="8" customFormat="1" ht="27.95" hidden="1" customHeight="1" x14ac:dyDescent="0.15">
      <c r="A20" s="102"/>
      <c r="B20" s="66"/>
      <c r="C20" s="9"/>
      <c r="D20" s="66"/>
      <c r="E20" s="5" t="s">
        <v>20</v>
      </c>
      <c r="F20" s="11" t="s">
        <v>9</v>
      </c>
      <c r="G20" s="76">
        <v>0</v>
      </c>
      <c r="H20" s="93">
        <v>0</v>
      </c>
      <c r="I20" s="81">
        <f t="shared" si="0"/>
        <v>0</v>
      </c>
      <c r="J20" s="86" t="e">
        <f t="shared" si="1"/>
        <v>#DIV/0!</v>
      </c>
      <c r="K20" s="95">
        <v>0</v>
      </c>
      <c r="L20" s="96">
        <f t="shared" si="2"/>
        <v>0</v>
      </c>
      <c r="M20" s="97" t="e">
        <f t="shared" si="3"/>
        <v>#DIV/0!</v>
      </c>
      <c r="N20" s="119"/>
    </row>
    <row r="21" spans="1:14" s="8" customFormat="1" ht="27.95" customHeight="1" thickBot="1" x14ac:dyDescent="0.2">
      <c r="A21" s="103"/>
      <c r="B21" s="104"/>
      <c r="C21" s="105"/>
      <c r="D21" s="104"/>
      <c r="E21" s="106" t="s">
        <v>56</v>
      </c>
      <c r="F21" s="107" t="s">
        <v>10</v>
      </c>
      <c r="G21" s="108">
        <v>1</v>
      </c>
      <c r="H21" s="109">
        <v>1</v>
      </c>
      <c r="I21" s="110">
        <f t="shared" si="0"/>
        <v>0</v>
      </c>
      <c r="J21" s="111">
        <f t="shared" si="1"/>
        <v>0</v>
      </c>
      <c r="K21" s="98">
        <v>1</v>
      </c>
      <c r="L21" s="99">
        <f t="shared" si="2"/>
        <v>0</v>
      </c>
      <c r="M21" s="100">
        <f t="shared" si="3"/>
        <v>0</v>
      </c>
      <c r="N21" s="120"/>
    </row>
    <row r="22" spans="1:14" s="8" customFormat="1" ht="27.95" customHeight="1" x14ac:dyDescent="0.15">
      <c r="A22" s="13"/>
      <c r="B22" s="68"/>
      <c r="C22" s="13"/>
      <c r="D22" s="68"/>
      <c r="E22" s="13"/>
      <c r="F22" s="14"/>
      <c r="G22" s="78"/>
      <c r="H22" s="78"/>
      <c r="I22" s="150"/>
      <c r="J22" s="87"/>
      <c r="K22" s="150"/>
      <c r="L22" s="150"/>
      <c r="M22" s="87"/>
      <c r="N22" s="121"/>
    </row>
    <row r="23" spans="1:14" ht="12" customHeight="1" thickBot="1" x14ac:dyDescent="0.2">
      <c r="B23" s="23"/>
      <c r="N23" s="117" t="s">
        <v>29</v>
      </c>
    </row>
    <row r="24" spans="1:14" s="4" customFormat="1" ht="20.100000000000001" customHeight="1" x14ac:dyDescent="0.15">
      <c r="A24" s="182" t="s">
        <v>1</v>
      </c>
      <c r="B24" s="183"/>
      <c r="C24" s="186" t="s">
        <v>2</v>
      </c>
      <c r="D24" s="183"/>
      <c r="E24" s="186" t="s">
        <v>3</v>
      </c>
      <c r="F24" s="183"/>
      <c r="G24" s="174" t="s">
        <v>164</v>
      </c>
      <c r="H24" s="174" t="s">
        <v>165</v>
      </c>
      <c r="I24" s="170" t="s">
        <v>188</v>
      </c>
      <c r="J24" s="192"/>
      <c r="K24" s="168" t="s">
        <v>190</v>
      </c>
      <c r="L24" s="166" t="s">
        <v>189</v>
      </c>
      <c r="M24" s="167"/>
      <c r="N24" s="199" t="s">
        <v>4</v>
      </c>
    </row>
    <row r="25" spans="1:14" s="4" customFormat="1" ht="20.100000000000001" customHeight="1" x14ac:dyDescent="0.15">
      <c r="A25" s="184"/>
      <c r="B25" s="185"/>
      <c r="C25" s="187"/>
      <c r="D25" s="185"/>
      <c r="E25" s="187"/>
      <c r="F25" s="185"/>
      <c r="G25" s="175"/>
      <c r="H25" s="175"/>
      <c r="I25" s="35"/>
      <c r="J25" s="94" t="s">
        <v>45</v>
      </c>
      <c r="K25" s="169"/>
      <c r="L25" s="35"/>
      <c r="M25" s="36" t="s">
        <v>45</v>
      </c>
      <c r="N25" s="200"/>
    </row>
    <row r="26" spans="1:14" s="8" customFormat="1" ht="27.95" customHeight="1" x14ac:dyDescent="0.15">
      <c r="A26" s="101" t="s">
        <v>21</v>
      </c>
      <c r="B26" s="161" t="s">
        <v>181</v>
      </c>
      <c r="C26" s="6"/>
      <c r="D26" s="15"/>
      <c r="E26" s="6"/>
      <c r="F26" s="7"/>
      <c r="G26" s="76">
        <f>G27+G29+G34</f>
        <v>622909</v>
      </c>
      <c r="H26" s="93">
        <f>H27+H29+H34</f>
        <v>583754</v>
      </c>
      <c r="I26" s="81">
        <f t="shared" ref="I26:I37" si="4">+H26-G26</f>
        <v>-39155</v>
      </c>
      <c r="J26" s="86">
        <f t="shared" ref="J26:J36" si="5">+H26/G26-100%</f>
        <v>-6.285829872421167E-2</v>
      </c>
      <c r="K26" s="95">
        <f>SUM(K27:K36)/2</f>
        <v>687977</v>
      </c>
      <c r="L26" s="96">
        <f t="shared" ref="L26:L37" si="6">+H26-K26</f>
        <v>-104223</v>
      </c>
      <c r="M26" s="97">
        <f t="shared" ref="M26:M36" si="7">+H26/K26-100%</f>
        <v>-0.15149198301687417</v>
      </c>
      <c r="N26" s="118"/>
    </row>
    <row r="27" spans="1:14" s="8" customFormat="1" ht="27.95" customHeight="1" x14ac:dyDescent="0.15">
      <c r="A27" s="102"/>
      <c r="B27" s="66" t="s">
        <v>182</v>
      </c>
      <c r="C27" s="5" t="s">
        <v>20</v>
      </c>
      <c r="D27" s="75" t="s">
        <v>5</v>
      </c>
      <c r="E27" s="6"/>
      <c r="F27" s="7"/>
      <c r="G27" s="76">
        <f>G28</f>
        <v>157026</v>
      </c>
      <c r="H27" s="93">
        <f>H28</f>
        <v>157026</v>
      </c>
      <c r="I27" s="81">
        <f t="shared" si="4"/>
        <v>0</v>
      </c>
      <c r="J27" s="86">
        <f t="shared" si="5"/>
        <v>0</v>
      </c>
      <c r="K27" s="95">
        <f>SUM(K28:K28)</f>
        <v>157110</v>
      </c>
      <c r="L27" s="96">
        <f t="shared" si="6"/>
        <v>-84</v>
      </c>
      <c r="M27" s="97">
        <f t="shared" si="7"/>
        <v>-5.3465724651513558E-4</v>
      </c>
      <c r="N27" s="119"/>
    </row>
    <row r="28" spans="1:14" s="8" customFormat="1" ht="27.95" customHeight="1" x14ac:dyDescent="0.15">
      <c r="A28" s="102"/>
      <c r="B28" s="66"/>
      <c r="C28" s="9"/>
      <c r="D28" s="66"/>
      <c r="E28" s="10" t="s">
        <v>20</v>
      </c>
      <c r="F28" s="11" t="s">
        <v>120</v>
      </c>
      <c r="G28" s="76">
        <v>157026</v>
      </c>
      <c r="H28" s="93">
        <v>157026</v>
      </c>
      <c r="I28" s="81">
        <f t="shared" si="4"/>
        <v>0</v>
      </c>
      <c r="J28" s="86">
        <f t="shared" si="5"/>
        <v>0</v>
      </c>
      <c r="K28" s="95">
        <v>157110</v>
      </c>
      <c r="L28" s="96">
        <f t="shared" si="6"/>
        <v>-84</v>
      </c>
      <c r="M28" s="97">
        <f t="shared" si="7"/>
        <v>-5.3465724651513558E-4</v>
      </c>
      <c r="N28" s="119" t="s">
        <v>122</v>
      </c>
    </row>
    <row r="29" spans="1:14" s="8" customFormat="1" ht="27.95" customHeight="1" x14ac:dyDescent="0.15">
      <c r="A29" s="102"/>
      <c r="B29" s="66"/>
      <c r="C29" s="5" t="s">
        <v>21</v>
      </c>
      <c r="D29" s="75" t="s">
        <v>7</v>
      </c>
      <c r="E29" s="6"/>
      <c r="F29" s="7"/>
      <c r="G29" s="76">
        <f>SUM(G30:G33)</f>
        <v>465882</v>
      </c>
      <c r="H29" s="93">
        <f>H32+H30+H33+H31</f>
        <v>426727</v>
      </c>
      <c r="I29" s="81">
        <f t="shared" si="4"/>
        <v>-39155</v>
      </c>
      <c r="J29" s="86">
        <f t="shared" si="5"/>
        <v>-8.4044886902692073E-2</v>
      </c>
      <c r="K29" s="95">
        <f>SUM(K30:K33)</f>
        <v>530866</v>
      </c>
      <c r="L29" s="96">
        <f t="shared" si="6"/>
        <v>-104139</v>
      </c>
      <c r="M29" s="97">
        <f t="shared" si="7"/>
        <v>-0.19616814789419557</v>
      </c>
      <c r="N29" s="119"/>
    </row>
    <row r="30" spans="1:14" s="8" customFormat="1" ht="27.95" customHeight="1" x14ac:dyDescent="0.15">
      <c r="A30" s="102"/>
      <c r="B30" s="66"/>
      <c r="C30" s="9"/>
      <c r="D30" s="66"/>
      <c r="E30" s="6" t="s">
        <v>20</v>
      </c>
      <c r="F30" s="7" t="s">
        <v>53</v>
      </c>
      <c r="G30" s="76">
        <v>245792</v>
      </c>
      <c r="H30" s="93">
        <v>190807</v>
      </c>
      <c r="I30" s="81">
        <f t="shared" si="4"/>
        <v>-54985</v>
      </c>
      <c r="J30" s="86">
        <f t="shared" si="5"/>
        <v>-0.22370540945189432</v>
      </c>
      <c r="K30" s="95">
        <v>215961</v>
      </c>
      <c r="L30" s="96">
        <f t="shared" si="6"/>
        <v>-25154</v>
      </c>
      <c r="M30" s="97">
        <f t="shared" si="7"/>
        <v>-0.11647473386398466</v>
      </c>
      <c r="N30" s="119" t="s">
        <v>95</v>
      </c>
    </row>
    <row r="31" spans="1:14" s="8" customFormat="1" ht="27.95" customHeight="1" x14ac:dyDescent="0.15">
      <c r="A31" s="102"/>
      <c r="B31" s="66"/>
      <c r="C31" s="9"/>
      <c r="D31" s="66"/>
      <c r="E31" s="5" t="s">
        <v>21</v>
      </c>
      <c r="F31" s="11" t="s">
        <v>54</v>
      </c>
      <c r="G31" s="76">
        <v>48371</v>
      </c>
      <c r="H31" s="93">
        <v>64201</v>
      </c>
      <c r="I31" s="81">
        <f t="shared" si="4"/>
        <v>15830</v>
      </c>
      <c r="J31" s="86">
        <f t="shared" si="5"/>
        <v>0.32726220255938476</v>
      </c>
      <c r="K31" s="95">
        <v>86967</v>
      </c>
      <c r="L31" s="96">
        <f t="shared" si="6"/>
        <v>-22766</v>
      </c>
      <c r="M31" s="97">
        <f t="shared" si="7"/>
        <v>-0.26177745581657408</v>
      </c>
      <c r="N31" s="119" t="s">
        <v>96</v>
      </c>
    </row>
    <row r="32" spans="1:14" s="8" customFormat="1" ht="27.95" customHeight="1" x14ac:dyDescent="0.15">
      <c r="A32" s="102"/>
      <c r="B32" s="66"/>
      <c r="C32" s="9"/>
      <c r="D32" s="66"/>
      <c r="E32" s="5" t="s">
        <v>22</v>
      </c>
      <c r="F32" s="11" t="s">
        <v>55</v>
      </c>
      <c r="G32" s="76">
        <v>171687</v>
      </c>
      <c r="H32" s="93">
        <v>171687</v>
      </c>
      <c r="I32" s="81">
        <f t="shared" si="4"/>
        <v>0</v>
      </c>
      <c r="J32" s="86">
        <f t="shared" si="5"/>
        <v>0</v>
      </c>
      <c r="K32" s="95">
        <v>227906</v>
      </c>
      <c r="L32" s="96">
        <f t="shared" si="6"/>
        <v>-56219</v>
      </c>
      <c r="M32" s="97">
        <f t="shared" si="7"/>
        <v>-0.24667626126560949</v>
      </c>
      <c r="N32" s="119"/>
    </row>
    <row r="33" spans="1:14" s="8" customFormat="1" ht="27.95" customHeight="1" x14ac:dyDescent="0.15">
      <c r="A33" s="102"/>
      <c r="B33" s="66"/>
      <c r="C33" s="9"/>
      <c r="D33" s="66"/>
      <c r="E33" s="5" t="s">
        <v>28</v>
      </c>
      <c r="F33" s="11" t="s">
        <v>6</v>
      </c>
      <c r="G33" s="76">
        <v>32</v>
      </c>
      <c r="H33" s="93">
        <v>32</v>
      </c>
      <c r="I33" s="81">
        <f t="shared" si="4"/>
        <v>0</v>
      </c>
      <c r="J33" s="86">
        <f t="shared" si="5"/>
        <v>0</v>
      </c>
      <c r="K33" s="95">
        <v>32</v>
      </c>
      <c r="L33" s="96">
        <f t="shared" si="6"/>
        <v>0</v>
      </c>
      <c r="M33" s="97">
        <f t="shared" si="7"/>
        <v>0</v>
      </c>
      <c r="N33" s="119" t="s">
        <v>123</v>
      </c>
    </row>
    <row r="34" spans="1:14" s="8" customFormat="1" ht="27.95" customHeight="1" x14ac:dyDescent="0.15">
      <c r="A34" s="102"/>
      <c r="B34" s="66"/>
      <c r="C34" s="5" t="s">
        <v>22</v>
      </c>
      <c r="D34" s="75" t="s">
        <v>8</v>
      </c>
      <c r="E34" s="6"/>
      <c r="F34" s="7"/>
      <c r="G34" s="76">
        <f>G35+G36</f>
        <v>1</v>
      </c>
      <c r="H34" s="93">
        <f>H35+H36</f>
        <v>1</v>
      </c>
      <c r="I34" s="81">
        <f t="shared" si="4"/>
        <v>0</v>
      </c>
      <c r="J34" s="86">
        <f t="shared" si="5"/>
        <v>0</v>
      </c>
      <c r="K34" s="95">
        <f>K36</f>
        <v>1</v>
      </c>
      <c r="L34" s="96">
        <f t="shared" si="6"/>
        <v>0</v>
      </c>
      <c r="M34" s="97">
        <f t="shared" si="7"/>
        <v>0</v>
      </c>
      <c r="N34" s="119"/>
    </row>
    <row r="35" spans="1:14" s="8" customFormat="1" ht="27.95" hidden="1" customHeight="1" x14ac:dyDescent="0.15">
      <c r="A35" s="102"/>
      <c r="B35" s="66"/>
      <c r="C35" s="9"/>
      <c r="D35" s="66"/>
      <c r="E35" s="5" t="s">
        <v>20</v>
      </c>
      <c r="F35" s="11" t="s">
        <v>9</v>
      </c>
      <c r="G35" s="76">
        <v>0</v>
      </c>
      <c r="H35" s="93">
        <v>0</v>
      </c>
      <c r="I35" s="81">
        <f t="shared" si="4"/>
        <v>0</v>
      </c>
      <c r="J35" s="86" t="e">
        <f t="shared" si="5"/>
        <v>#DIV/0!</v>
      </c>
      <c r="K35" s="95">
        <v>0</v>
      </c>
      <c r="L35" s="96">
        <f t="shared" si="6"/>
        <v>0</v>
      </c>
      <c r="M35" s="97" t="e">
        <f t="shared" si="7"/>
        <v>#DIV/0!</v>
      </c>
      <c r="N35" s="119"/>
    </row>
    <row r="36" spans="1:14" s="8" customFormat="1" ht="27.95" customHeight="1" x14ac:dyDescent="0.15">
      <c r="A36" s="112"/>
      <c r="B36" s="67"/>
      <c r="C36" s="12"/>
      <c r="D36" s="67"/>
      <c r="E36" s="6" t="s">
        <v>20</v>
      </c>
      <c r="F36" s="7" t="s">
        <v>10</v>
      </c>
      <c r="G36" s="77">
        <v>1</v>
      </c>
      <c r="H36" s="93">
        <v>1</v>
      </c>
      <c r="I36" s="81">
        <f t="shared" si="4"/>
        <v>0</v>
      </c>
      <c r="J36" s="86">
        <f t="shared" si="5"/>
        <v>0</v>
      </c>
      <c r="K36" s="95">
        <v>1</v>
      </c>
      <c r="L36" s="96">
        <f t="shared" si="6"/>
        <v>0</v>
      </c>
      <c r="M36" s="97">
        <f t="shared" si="7"/>
        <v>0</v>
      </c>
      <c r="N36" s="123"/>
    </row>
    <row r="37" spans="1:14" s="8" customFormat="1" ht="27.95" customHeight="1" thickBot="1" x14ac:dyDescent="0.2">
      <c r="A37" s="194" t="s">
        <v>145</v>
      </c>
      <c r="B37" s="195"/>
      <c r="C37" s="195"/>
      <c r="D37" s="195"/>
      <c r="E37" s="195"/>
      <c r="F37" s="196"/>
      <c r="G37" s="108">
        <f>G9+G26</f>
        <v>4441592</v>
      </c>
      <c r="H37" s="109">
        <f>H9+H26</f>
        <v>4392327</v>
      </c>
      <c r="I37" s="110">
        <f t="shared" si="4"/>
        <v>-49265</v>
      </c>
      <c r="J37" s="111">
        <f>+H37/G37-100%</f>
        <v>-1.1091743681094557E-2</v>
      </c>
      <c r="K37" s="98">
        <f>K9+K26</f>
        <v>4458515</v>
      </c>
      <c r="L37" s="99">
        <f t="shared" si="6"/>
        <v>-66188</v>
      </c>
      <c r="M37" s="100">
        <f>+H37/K37-100%</f>
        <v>-1.4845301630699859E-2</v>
      </c>
      <c r="N37" s="120"/>
    </row>
    <row r="38" spans="1:14" s="8" customFormat="1" ht="27.95" customHeight="1" x14ac:dyDescent="0.15">
      <c r="A38" s="13"/>
      <c r="B38" s="68"/>
      <c r="C38" s="13"/>
      <c r="D38" s="68"/>
      <c r="E38" s="13"/>
      <c r="F38" s="14"/>
      <c r="G38" s="78"/>
      <c r="H38" s="78"/>
      <c r="I38" s="150"/>
      <c r="J38" s="87"/>
      <c r="K38" s="150"/>
      <c r="L38" s="150"/>
      <c r="M38" s="87"/>
      <c r="N38" s="121"/>
    </row>
    <row r="39" spans="1:14" s="8" customFormat="1" ht="12" customHeight="1" thickBot="1" x14ac:dyDescent="0.2">
      <c r="A39" s="1"/>
      <c r="B39" s="23" t="s">
        <v>18</v>
      </c>
      <c r="C39" s="1"/>
      <c r="D39" s="2"/>
      <c r="E39" s="1"/>
      <c r="F39" s="2"/>
      <c r="G39" s="40"/>
      <c r="H39" s="40"/>
      <c r="I39" s="82"/>
      <c r="J39" s="88"/>
      <c r="K39" s="84"/>
      <c r="L39" s="84"/>
      <c r="M39" s="88"/>
      <c r="N39" s="117" t="s">
        <v>29</v>
      </c>
    </row>
    <row r="40" spans="1:14" s="4" customFormat="1" ht="20.100000000000001" customHeight="1" x14ac:dyDescent="0.15">
      <c r="A40" s="182" t="s">
        <v>1</v>
      </c>
      <c r="B40" s="183"/>
      <c r="C40" s="186" t="s">
        <v>2</v>
      </c>
      <c r="D40" s="183"/>
      <c r="E40" s="186" t="s">
        <v>3</v>
      </c>
      <c r="F40" s="183"/>
      <c r="G40" s="174" t="s">
        <v>164</v>
      </c>
      <c r="H40" s="174" t="s">
        <v>165</v>
      </c>
      <c r="I40" s="170" t="s">
        <v>188</v>
      </c>
      <c r="J40" s="192"/>
      <c r="K40" s="168" t="s">
        <v>190</v>
      </c>
      <c r="L40" s="166" t="s">
        <v>189</v>
      </c>
      <c r="M40" s="167"/>
      <c r="N40" s="190" t="s">
        <v>4</v>
      </c>
    </row>
    <row r="41" spans="1:14" s="4" customFormat="1" ht="20.100000000000001" customHeight="1" x14ac:dyDescent="0.15">
      <c r="A41" s="184"/>
      <c r="B41" s="185"/>
      <c r="C41" s="187"/>
      <c r="D41" s="185"/>
      <c r="E41" s="187"/>
      <c r="F41" s="185"/>
      <c r="G41" s="175"/>
      <c r="H41" s="175"/>
      <c r="I41" s="35"/>
      <c r="J41" s="94" t="s">
        <v>45</v>
      </c>
      <c r="K41" s="169"/>
      <c r="L41" s="35"/>
      <c r="M41" s="36" t="s">
        <v>45</v>
      </c>
      <c r="N41" s="191"/>
    </row>
    <row r="42" spans="1:14" s="8" customFormat="1" ht="27.95" customHeight="1" x14ac:dyDescent="0.15">
      <c r="A42" s="101" t="s">
        <v>0</v>
      </c>
      <c r="B42" s="11" t="s">
        <v>133</v>
      </c>
      <c r="C42" s="6"/>
      <c r="D42" s="15"/>
      <c r="E42" s="6"/>
      <c r="F42" s="15"/>
      <c r="G42" s="76">
        <f>G43+G55+G59+G61</f>
        <v>3759372</v>
      </c>
      <c r="H42" s="93">
        <f>H43+H55+H59+H61</f>
        <v>3755469</v>
      </c>
      <c r="I42" s="81">
        <f t="shared" ref="I42:I62" si="8">+H42-G42</f>
        <v>-3903</v>
      </c>
      <c r="J42" s="125">
        <f t="shared" ref="J42:J62" si="9">+H42/G42-100%</f>
        <v>-1.038205317271057E-3</v>
      </c>
      <c r="K42" s="95">
        <f>SUM(K43:K62)/2</f>
        <v>3736950</v>
      </c>
      <c r="L42" s="96">
        <f t="shared" ref="L42:L62" si="10">+H42-K42</f>
        <v>18519</v>
      </c>
      <c r="M42" s="97">
        <f t="shared" ref="M42:M62" si="11">+H42/K42-100%</f>
        <v>4.9556456468511367E-3</v>
      </c>
      <c r="N42" s="132"/>
    </row>
    <row r="43" spans="1:14" ht="27.95" customHeight="1" x14ac:dyDescent="0.15">
      <c r="A43" s="102"/>
      <c r="B43" s="66" t="s">
        <v>132</v>
      </c>
      <c r="C43" s="5" t="s">
        <v>20</v>
      </c>
      <c r="D43" s="75" t="s">
        <v>11</v>
      </c>
      <c r="E43" s="6"/>
      <c r="F43" s="15"/>
      <c r="G43" s="76">
        <f>G44+G45+G46+G52+G53+G54+G47+G48+G49+G50+G51</f>
        <v>3540238</v>
      </c>
      <c r="H43" s="93">
        <f>H44+H45+H46+H52+H53+H54+H47+H48+H49+H50+H51</f>
        <v>3542078</v>
      </c>
      <c r="I43" s="81">
        <f t="shared" si="8"/>
        <v>1840</v>
      </c>
      <c r="J43" s="125">
        <f t="shared" si="9"/>
        <v>5.197390683904235E-4</v>
      </c>
      <c r="K43" s="95">
        <f>SUM(K44:K54)</f>
        <v>3496288</v>
      </c>
      <c r="L43" s="96">
        <f t="shared" si="10"/>
        <v>45790</v>
      </c>
      <c r="M43" s="97">
        <f t="shared" si="11"/>
        <v>1.3096747178722223E-2</v>
      </c>
      <c r="N43" s="132"/>
    </row>
    <row r="44" spans="1:14" ht="27.95" customHeight="1" x14ac:dyDescent="0.15">
      <c r="A44" s="102"/>
      <c r="B44" s="66"/>
      <c r="C44" s="9"/>
      <c r="D44" s="66"/>
      <c r="E44" s="5" t="s">
        <v>20</v>
      </c>
      <c r="F44" s="11" t="s">
        <v>61</v>
      </c>
      <c r="G44" s="76">
        <v>69992</v>
      </c>
      <c r="H44" s="93">
        <v>69662</v>
      </c>
      <c r="I44" s="81">
        <f t="shared" si="8"/>
        <v>-330</v>
      </c>
      <c r="J44" s="125">
        <f t="shared" si="9"/>
        <v>-4.7148245513772835E-3</v>
      </c>
      <c r="K44" s="95">
        <v>63347</v>
      </c>
      <c r="L44" s="96">
        <f t="shared" si="10"/>
        <v>6315</v>
      </c>
      <c r="M44" s="97">
        <f t="shared" si="11"/>
        <v>9.9689014475823567E-2</v>
      </c>
      <c r="N44" s="132" t="s">
        <v>97</v>
      </c>
    </row>
    <row r="45" spans="1:14" ht="27.95" customHeight="1" x14ac:dyDescent="0.15">
      <c r="A45" s="102"/>
      <c r="B45" s="66"/>
      <c r="C45" s="9"/>
      <c r="D45" s="66"/>
      <c r="E45" s="5" t="s">
        <v>21</v>
      </c>
      <c r="F45" s="11" t="s">
        <v>62</v>
      </c>
      <c r="G45" s="76">
        <v>18803</v>
      </c>
      <c r="H45" s="93">
        <v>18803</v>
      </c>
      <c r="I45" s="81">
        <f t="shared" si="8"/>
        <v>0</v>
      </c>
      <c r="J45" s="125">
        <f t="shared" si="9"/>
        <v>0</v>
      </c>
      <c r="K45" s="95">
        <v>13483</v>
      </c>
      <c r="L45" s="96">
        <f t="shared" si="10"/>
        <v>5320</v>
      </c>
      <c r="M45" s="97">
        <f t="shared" si="11"/>
        <v>0.39457094118519609</v>
      </c>
      <c r="N45" s="132" t="s">
        <v>98</v>
      </c>
    </row>
    <row r="46" spans="1:14" ht="27.95" customHeight="1" x14ac:dyDescent="0.15">
      <c r="A46" s="102"/>
      <c r="B46" s="66"/>
      <c r="C46" s="9"/>
      <c r="D46" s="66"/>
      <c r="E46" s="5" t="s">
        <v>22</v>
      </c>
      <c r="F46" s="11" t="s">
        <v>63</v>
      </c>
      <c r="G46" s="76">
        <v>87554</v>
      </c>
      <c r="H46" s="93">
        <v>82274</v>
      </c>
      <c r="I46" s="81">
        <f t="shared" si="8"/>
        <v>-5280</v>
      </c>
      <c r="J46" s="125">
        <f t="shared" si="9"/>
        <v>-6.0305639947917822E-2</v>
      </c>
      <c r="K46" s="95">
        <v>86053</v>
      </c>
      <c r="L46" s="96">
        <f t="shared" si="10"/>
        <v>-3779</v>
      </c>
      <c r="M46" s="97">
        <f t="shared" si="11"/>
        <v>-4.3914796695060043E-2</v>
      </c>
      <c r="N46" s="132" t="s">
        <v>157</v>
      </c>
    </row>
    <row r="47" spans="1:14" ht="27.95" customHeight="1" x14ac:dyDescent="0.15">
      <c r="A47" s="102"/>
      <c r="B47" s="66"/>
      <c r="C47" s="9"/>
      <c r="D47" s="66"/>
      <c r="E47" s="5" t="s">
        <v>49</v>
      </c>
      <c r="F47" s="11" t="s">
        <v>64</v>
      </c>
      <c r="G47" s="76">
        <v>34730</v>
      </c>
      <c r="H47" s="93">
        <v>34730</v>
      </c>
      <c r="I47" s="81">
        <f t="shared" si="8"/>
        <v>0</v>
      </c>
      <c r="J47" s="125">
        <f t="shared" si="9"/>
        <v>0</v>
      </c>
      <c r="K47" s="95">
        <v>38870</v>
      </c>
      <c r="L47" s="96">
        <f t="shared" si="10"/>
        <v>-4140</v>
      </c>
      <c r="M47" s="97">
        <f t="shared" si="11"/>
        <v>-0.10650887573964496</v>
      </c>
      <c r="N47" s="132" t="s">
        <v>158</v>
      </c>
    </row>
    <row r="48" spans="1:14" ht="27.95" customHeight="1" x14ac:dyDescent="0.15">
      <c r="A48" s="102"/>
      <c r="B48" s="66"/>
      <c r="C48" s="9"/>
      <c r="D48" s="66"/>
      <c r="E48" s="5" t="s">
        <v>51</v>
      </c>
      <c r="F48" s="11" t="s">
        <v>65</v>
      </c>
      <c r="G48" s="76">
        <v>15300</v>
      </c>
      <c r="H48" s="93">
        <v>24967</v>
      </c>
      <c r="I48" s="81">
        <f t="shared" si="8"/>
        <v>9667</v>
      </c>
      <c r="J48" s="125">
        <f t="shared" si="9"/>
        <v>0.63183006535947706</v>
      </c>
      <c r="K48" s="95">
        <v>14215</v>
      </c>
      <c r="L48" s="96">
        <f t="shared" si="10"/>
        <v>10752</v>
      </c>
      <c r="M48" s="97">
        <f t="shared" si="11"/>
        <v>0.75638410130144207</v>
      </c>
      <c r="N48" s="132" t="s">
        <v>114</v>
      </c>
    </row>
    <row r="49" spans="1:14" ht="27.95" customHeight="1" x14ac:dyDescent="0.15">
      <c r="A49" s="102"/>
      <c r="B49" s="66"/>
      <c r="C49" s="9"/>
      <c r="D49" s="66"/>
      <c r="E49" s="5" t="s">
        <v>57</v>
      </c>
      <c r="F49" s="11" t="s">
        <v>66</v>
      </c>
      <c r="G49" s="76">
        <v>1250006</v>
      </c>
      <c r="H49" s="93">
        <v>1250006</v>
      </c>
      <c r="I49" s="81">
        <f t="shared" si="8"/>
        <v>0</v>
      </c>
      <c r="J49" s="125">
        <f t="shared" si="9"/>
        <v>0</v>
      </c>
      <c r="K49" s="95">
        <v>1195666</v>
      </c>
      <c r="L49" s="96">
        <f t="shared" si="10"/>
        <v>54340</v>
      </c>
      <c r="M49" s="97">
        <f t="shared" si="11"/>
        <v>4.5447474461931758E-2</v>
      </c>
      <c r="N49" s="132" t="s">
        <v>115</v>
      </c>
    </row>
    <row r="50" spans="1:14" ht="27.95" customHeight="1" x14ac:dyDescent="0.15">
      <c r="A50" s="102"/>
      <c r="B50" s="66"/>
      <c r="C50" s="9"/>
      <c r="D50" s="66"/>
      <c r="E50" s="5" t="s">
        <v>58</v>
      </c>
      <c r="F50" s="11" t="s">
        <v>67</v>
      </c>
      <c r="G50" s="76">
        <v>3052</v>
      </c>
      <c r="H50" s="93">
        <v>3052</v>
      </c>
      <c r="I50" s="81">
        <f t="shared" si="8"/>
        <v>0</v>
      </c>
      <c r="J50" s="125">
        <f t="shared" si="9"/>
        <v>0</v>
      </c>
      <c r="K50" s="95">
        <v>7564</v>
      </c>
      <c r="L50" s="96">
        <f t="shared" si="10"/>
        <v>-4512</v>
      </c>
      <c r="M50" s="97">
        <f t="shared" si="11"/>
        <v>-0.59650978318350079</v>
      </c>
      <c r="N50" s="132" t="s">
        <v>121</v>
      </c>
    </row>
    <row r="51" spans="1:14" ht="27.95" customHeight="1" x14ac:dyDescent="0.15">
      <c r="A51" s="102"/>
      <c r="B51" s="66"/>
      <c r="C51" s="9"/>
      <c r="D51" s="66"/>
      <c r="E51" s="5" t="s">
        <v>59</v>
      </c>
      <c r="F51" s="11" t="s">
        <v>68</v>
      </c>
      <c r="G51" s="76">
        <v>115631</v>
      </c>
      <c r="H51" s="93">
        <v>113908</v>
      </c>
      <c r="I51" s="81">
        <f t="shared" si="8"/>
        <v>-1723</v>
      </c>
      <c r="J51" s="125">
        <f t="shared" si="9"/>
        <v>-1.4900848388407995E-2</v>
      </c>
      <c r="K51" s="95">
        <v>107087</v>
      </c>
      <c r="L51" s="96">
        <f t="shared" si="10"/>
        <v>6821</v>
      </c>
      <c r="M51" s="97">
        <f t="shared" si="11"/>
        <v>6.3695873448691209E-2</v>
      </c>
      <c r="N51" s="132" t="s">
        <v>180</v>
      </c>
    </row>
    <row r="52" spans="1:14" ht="27.95" customHeight="1" x14ac:dyDescent="0.15">
      <c r="A52" s="102"/>
      <c r="B52" s="66"/>
      <c r="C52" s="9"/>
      <c r="D52" s="66"/>
      <c r="E52" s="5" t="s">
        <v>60</v>
      </c>
      <c r="F52" s="11" t="s">
        <v>12</v>
      </c>
      <c r="G52" s="76">
        <v>114717</v>
      </c>
      <c r="H52" s="93">
        <v>114223</v>
      </c>
      <c r="I52" s="81">
        <f t="shared" si="8"/>
        <v>-494</v>
      </c>
      <c r="J52" s="125">
        <f t="shared" si="9"/>
        <v>-4.3062492917352868E-3</v>
      </c>
      <c r="K52" s="95">
        <v>152805</v>
      </c>
      <c r="L52" s="96">
        <f t="shared" si="10"/>
        <v>-38582</v>
      </c>
      <c r="M52" s="97">
        <f t="shared" si="11"/>
        <v>-0.25249173783580381</v>
      </c>
      <c r="N52" s="132" t="s">
        <v>99</v>
      </c>
    </row>
    <row r="53" spans="1:14" ht="27.75" customHeight="1" x14ac:dyDescent="0.15">
      <c r="A53" s="102"/>
      <c r="B53" s="66"/>
      <c r="C53" s="9"/>
      <c r="D53" s="66"/>
      <c r="E53" s="5" t="s">
        <v>155</v>
      </c>
      <c r="F53" s="11" t="s">
        <v>13</v>
      </c>
      <c r="G53" s="76">
        <v>1827167</v>
      </c>
      <c r="H53" s="93">
        <v>1827167</v>
      </c>
      <c r="I53" s="81">
        <f t="shared" si="8"/>
        <v>0</v>
      </c>
      <c r="J53" s="125">
        <f t="shared" si="9"/>
        <v>0</v>
      </c>
      <c r="K53" s="95">
        <v>1816901</v>
      </c>
      <c r="L53" s="96">
        <f t="shared" si="10"/>
        <v>10266</v>
      </c>
      <c r="M53" s="97">
        <f t="shared" si="11"/>
        <v>5.6502803399856028E-3</v>
      </c>
      <c r="N53" s="132" t="s">
        <v>100</v>
      </c>
    </row>
    <row r="54" spans="1:14" ht="27.95" customHeight="1" x14ac:dyDescent="0.15">
      <c r="A54" s="102"/>
      <c r="B54" s="66"/>
      <c r="C54" s="9"/>
      <c r="D54" s="66"/>
      <c r="E54" s="5" t="s">
        <v>92</v>
      </c>
      <c r="F54" s="11" t="s">
        <v>14</v>
      </c>
      <c r="G54" s="76">
        <v>3286</v>
      </c>
      <c r="H54" s="93">
        <v>3286</v>
      </c>
      <c r="I54" s="81">
        <f t="shared" si="8"/>
        <v>0</v>
      </c>
      <c r="J54" s="125">
        <f t="shared" si="9"/>
        <v>0</v>
      </c>
      <c r="K54" s="95">
        <v>297</v>
      </c>
      <c r="L54" s="96">
        <f t="shared" si="10"/>
        <v>2989</v>
      </c>
      <c r="M54" s="97">
        <f t="shared" si="11"/>
        <v>10.063973063973064</v>
      </c>
      <c r="N54" s="132" t="s">
        <v>166</v>
      </c>
    </row>
    <row r="55" spans="1:14" ht="27.95" customHeight="1" x14ac:dyDescent="0.15">
      <c r="A55" s="102"/>
      <c r="B55" s="66"/>
      <c r="C55" s="5" t="s">
        <v>21</v>
      </c>
      <c r="D55" s="75" t="s">
        <v>15</v>
      </c>
      <c r="E55" s="6"/>
      <c r="F55" s="15"/>
      <c r="G55" s="76">
        <f>G56+G57+G58</f>
        <v>213834</v>
      </c>
      <c r="H55" s="93">
        <f>H56+H57+H58</f>
        <v>208091</v>
      </c>
      <c r="I55" s="81">
        <f t="shared" si="8"/>
        <v>-5743</v>
      </c>
      <c r="J55" s="125">
        <f t="shared" si="9"/>
        <v>-2.68572818167363E-2</v>
      </c>
      <c r="K55" s="95">
        <f>SUM(K56:K57)</f>
        <v>235362</v>
      </c>
      <c r="L55" s="96">
        <f t="shared" si="10"/>
        <v>-27271</v>
      </c>
      <c r="M55" s="97">
        <f t="shared" si="11"/>
        <v>-0.11586832198910613</v>
      </c>
      <c r="N55" s="132"/>
    </row>
    <row r="56" spans="1:14" ht="27.95" customHeight="1" x14ac:dyDescent="0.15">
      <c r="A56" s="102"/>
      <c r="B56" s="66"/>
      <c r="C56" s="9"/>
      <c r="D56" s="66"/>
      <c r="E56" s="5" t="s">
        <v>20</v>
      </c>
      <c r="F56" s="151" t="s">
        <v>69</v>
      </c>
      <c r="G56" s="76">
        <v>201273</v>
      </c>
      <c r="H56" s="93">
        <v>201273</v>
      </c>
      <c r="I56" s="81">
        <f t="shared" si="8"/>
        <v>0</v>
      </c>
      <c r="J56" s="125">
        <f t="shared" si="9"/>
        <v>0</v>
      </c>
      <c r="K56" s="95">
        <v>223512</v>
      </c>
      <c r="L56" s="96">
        <f t="shared" si="10"/>
        <v>-22239</v>
      </c>
      <c r="M56" s="97">
        <f t="shared" si="11"/>
        <v>-9.949801352947496E-2</v>
      </c>
      <c r="N56" s="132" t="s">
        <v>176</v>
      </c>
    </row>
    <row r="57" spans="1:14" ht="27.95" customHeight="1" x14ac:dyDescent="0.15">
      <c r="A57" s="102"/>
      <c r="B57" s="66"/>
      <c r="C57" s="9"/>
      <c r="D57" s="66"/>
      <c r="E57" s="5" t="s">
        <v>21</v>
      </c>
      <c r="F57" s="11" t="s">
        <v>44</v>
      </c>
      <c r="G57" s="76">
        <v>12561</v>
      </c>
      <c r="H57" s="93">
        <v>6818</v>
      </c>
      <c r="I57" s="81">
        <f t="shared" si="8"/>
        <v>-5743</v>
      </c>
      <c r="J57" s="125">
        <f t="shared" si="9"/>
        <v>-0.45720882095374571</v>
      </c>
      <c r="K57" s="95">
        <v>11850</v>
      </c>
      <c r="L57" s="96">
        <f t="shared" si="10"/>
        <v>-5032</v>
      </c>
      <c r="M57" s="97">
        <f t="shared" si="11"/>
        <v>-0.42464135021097049</v>
      </c>
      <c r="N57" s="132" t="s">
        <v>101</v>
      </c>
    </row>
    <row r="58" spans="1:14" ht="27.95" hidden="1" customHeight="1" x14ac:dyDescent="0.15">
      <c r="A58" s="102"/>
      <c r="B58" s="66"/>
      <c r="C58" s="9"/>
      <c r="D58" s="66"/>
      <c r="E58" s="5" t="s">
        <v>22</v>
      </c>
      <c r="F58" s="11" t="s">
        <v>31</v>
      </c>
      <c r="G58" s="76">
        <v>0</v>
      </c>
      <c r="H58" s="93">
        <v>0</v>
      </c>
      <c r="I58" s="81">
        <f t="shared" si="8"/>
        <v>0</v>
      </c>
      <c r="J58" s="125" t="e">
        <f t="shared" si="9"/>
        <v>#DIV/0!</v>
      </c>
      <c r="K58" s="95">
        <v>0</v>
      </c>
      <c r="L58" s="96">
        <f t="shared" si="10"/>
        <v>0</v>
      </c>
      <c r="M58" s="97" t="e">
        <f t="shared" si="11"/>
        <v>#DIV/0!</v>
      </c>
      <c r="N58" s="132"/>
    </row>
    <row r="59" spans="1:14" ht="27.95" customHeight="1" x14ac:dyDescent="0.15">
      <c r="A59" s="102"/>
      <c r="B59" s="66"/>
      <c r="C59" s="5" t="s">
        <v>22</v>
      </c>
      <c r="D59" s="75" t="s">
        <v>16</v>
      </c>
      <c r="E59" s="6"/>
      <c r="F59" s="15"/>
      <c r="G59" s="76">
        <f>SUM(G60:G60)</f>
        <v>300</v>
      </c>
      <c r="H59" s="93">
        <f>SUM(H60:H60)</f>
        <v>300</v>
      </c>
      <c r="I59" s="81">
        <f t="shared" si="8"/>
        <v>0</v>
      </c>
      <c r="J59" s="125">
        <f t="shared" si="9"/>
        <v>0</v>
      </c>
      <c r="K59" s="95">
        <f>SUM(K60:K60)</f>
        <v>300</v>
      </c>
      <c r="L59" s="96">
        <f t="shared" si="10"/>
        <v>0</v>
      </c>
      <c r="M59" s="97">
        <f t="shared" si="11"/>
        <v>0</v>
      </c>
      <c r="N59" s="132"/>
    </row>
    <row r="60" spans="1:14" ht="27.95" customHeight="1" x14ac:dyDescent="0.15">
      <c r="A60" s="102"/>
      <c r="B60" s="66"/>
      <c r="C60" s="9"/>
      <c r="D60" s="66"/>
      <c r="E60" s="6" t="s">
        <v>20</v>
      </c>
      <c r="F60" s="7" t="s">
        <v>17</v>
      </c>
      <c r="G60" s="76">
        <v>300</v>
      </c>
      <c r="H60" s="93">
        <v>300</v>
      </c>
      <c r="I60" s="81">
        <f t="shared" si="8"/>
        <v>0</v>
      </c>
      <c r="J60" s="125">
        <f t="shared" si="9"/>
        <v>0</v>
      </c>
      <c r="K60" s="95">
        <v>300</v>
      </c>
      <c r="L60" s="96">
        <f t="shared" si="10"/>
        <v>0</v>
      </c>
      <c r="M60" s="97">
        <f t="shared" si="11"/>
        <v>0</v>
      </c>
      <c r="N60" s="132" t="s">
        <v>159</v>
      </c>
    </row>
    <row r="61" spans="1:14" ht="27.95" customHeight="1" x14ac:dyDescent="0.15">
      <c r="A61" s="126"/>
      <c r="B61" s="69"/>
      <c r="C61" s="5" t="s">
        <v>28</v>
      </c>
      <c r="D61" s="75" t="s">
        <v>23</v>
      </c>
      <c r="E61" s="17"/>
      <c r="F61" s="18"/>
      <c r="G61" s="76">
        <f>G62</f>
        <v>5000</v>
      </c>
      <c r="H61" s="93">
        <f>H62</f>
        <v>5000</v>
      </c>
      <c r="I61" s="81">
        <f t="shared" si="8"/>
        <v>0</v>
      </c>
      <c r="J61" s="125">
        <f t="shared" si="9"/>
        <v>0</v>
      </c>
      <c r="K61" s="95">
        <f>K62</f>
        <v>5000</v>
      </c>
      <c r="L61" s="96">
        <f t="shared" si="10"/>
        <v>0</v>
      </c>
      <c r="M61" s="97">
        <f t="shared" si="11"/>
        <v>0</v>
      </c>
      <c r="N61" s="132"/>
    </row>
    <row r="62" spans="1:14" ht="27.95" customHeight="1" thickBot="1" x14ac:dyDescent="0.2">
      <c r="A62" s="127"/>
      <c r="B62" s="128"/>
      <c r="C62" s="129"/>
      <c r="D62" s="128"/>
      <c r="E62" s="105" t="s">
        <v>20</v>
      </c>
      <c r="F62" s="130" t="s">
        <v>23</v>
      </c>
      <c r="G62" s="108">
        <v>5000</v>
      </c>
      <c r="H62" s="109">
        <v>5000</v>
      </c>
      <c r="I62" s="110">
        <f t="shared" si="8"/>
        <v>0</v>
      </c>
      <c r="J62" s="131">
        <f t="shared" si="9"/>
        <v>0</v>
      </c>
      <c r="K62" s="98">
        <v>5000</v>
      </c>
      <c r="L62" s="99">
        <f t="shared" si="10"/>
        <v>0</v>
      </c>
      <c r="M62" s="100">
        <f t="shared" si="11"/>
        <v>0</v>
      </c>
      <c r="N62" s="133" t="s">
        <v>102</v>
      </c>
    </row>
    <row r="63" spans="1:14" ht="8.25" customHeight="1" x14ac:dyDescent="0.15">
      <c r="A63" s="16"/>
      <c r="B63" s="69"/>
      <c r="C63" s="16"/>
      <c r="D63" s="69"/>
      <c r="E63" s="13"/>
      <c r="F63" s="14"/>
      <c r="G63" s="78"/>
      <c r="H63" s="78"/>
      <c r="I63" s="83"/>
      <c r="J63" s="89"/>
      <c r="K63" s="85"/>
      <c r="L63" s="85"/>
      <c r="M63" s="91"/>
      <c r="N63" s="121"/>
    </row>
    <row r="64" spans="1:14" ht="27.95" customHeight="1" x14ac:dyDescent="0.15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</row>
    <row r="65" spans="1:14" s="8" customFormat="1" ht="12" customHeight="1" thickBot="1" x14ac:dyDescent="0.2">
      <c r="A65" s="1"/>
      <c r="B65" s="23"/>
      <c r="C65" s="1"/>
      <c r="D65" s="2"/>
      <c r="E65" s="1"/>
      <c r="F65" s="2"/>
      <c r="G65" s="40"/>
      <c r="H65" s="40"/>
      <c r="I65" s="82"/>
      <c r="J65" s="88"/>
      <c r="K65" s="84"/>
      <c r="L65" s="84"/>
      <c r="M65" s="88"/>
      <c r="N65" s="117" t="s">
        <v>29</v>
      </c>
    </row>
    <row r="66" spans="1:14" s="4" customFormat="1" ht="20.100000000000001" customHeight="1" x14ac:dyDescent="0.15">
      <c r="A66" s="182" t="s">
        <v>1</v>
      </c>
      <c r="B66" s="183"/>
      <c r="C66" s="186" t="s">
        <v>2</v>
      </c>
      <c r="D66" s="183"/>
      <c r="E66" s="186" t="s">
        <v>3</v>
      </c>
      <c r="F66" s="183"/>
      <c r="G66" s="174" t="s">
        <v>164</v>
      </c>
      <c r="H66" s="174" t="s">
        <v>165</v>
      </c>
      <c r="I66" s="170" t="s">
        <v>188</v>
      </c>
      <c r="J66" s="192"/>
      <c r="K66" s="168" t="s">
        <v>190</v>
      </c>
      <c r="L66" s="166" t="s">
        <v>189</v>
      </c>
      <c r="M66" s="167"/>
      <c r="N66" s="190" t="s">
        <v>4</v>
      </c>
    </row>
    <row r="67" spans="1:14" s="4" customFormat="1" ht="20.100000000000001" customHeight="1" x14ac:dyDescent="0.15">
      <c r="A67" s="184"/>
      <c r="B67" s="185"/>
      <c r="C67" s="187"/>
      <c r="D67" s="185"/>
      <c r="E67" s="187"/>
      <c r="F67" s="185"/>
      <c r="G67" s="175"/>
      <c r="H67" s="175"/>
      <c r="I67" s="35"/>
      <c r="J67" s="94" t="s">
        <v>45</v>
      </c>
      <c r="K67" s="169"/>
      <c r="L67" s="35"/>
      <c r="M67" s="36" t="s">
        <v>45</v>
      </c>
      <c r="N67" s="191"/>
    </row>
    <row r="68" spans="1:14" s="8" customFormat="1" ht="27.95" customHeight="1" x14ac:dyDescent="0.15">
      <c r="A68" s="101" t="s">
        <v>124</v>
      </c>
      <c r="B68" s="161" t="s">
        <v>181</v>
      </c>
      <c r="C68" s="6"/>
      <c r="D68" s="15"/>
      <c r="E68" s="6"/>
      <c r="F68" s="15"/>
      <c r="G68" s="76">
        <f>G69+G76+G80+G83</f>
        <v>609063</v>
      </c>
      <c r="H68" s="93">
        <f>H69+H76+H80+H83</f>
        <v>603958</v>
      </c>
      <c r="I68" s="81">
        <f t="shared" ref="I68:I85" si="12">+H68-G68</f>
        <v>-5105</v>
      </c>
      <c r="J68" s="125">
        <f t="shared" ref="J68:J81" si="13">+H68/G68-100%</f>
        <v>-8.3817273418349547E-3</v>
      </c>
      <c r="K68" s="95">
        <f>SUM(K69:K84)/2</f>
        <v>727938</v>
      </c>
      <c r="L68" s="96">
        <f t="shared" ref="L68:L85" si="14">+H68-K68</f>
        <v>-123980</v>
      </c>
      <c r="M68" s="154">
        <f t="shared" ref="M68:M84" si="15">+H68/K68-100%</f>
        <v>-0.17031670279611721</v>
      </c>
      <c r="N68" s="132"/>
    </row>
    <row r="69" spans="1:14" ht="27.95" customHeight="1" x14ac:dyDescent="0.15">
      <c r="A69" s="102"/>
      <c r="B69" s="66" t="s">
        <v>183</v>
      </c>
      <c r="C69" s="5" t="s">
        <v>20</v>
      </c>
      <c r="D69" s="75" t="s">
        <v>11</v>
      </c>
      <c r="E69" s="6"/>
      <c r="F69" s="15"/>
      <c r="G69" s="76">
        <f>G70+G71+G72+G73+G74+G75</f>
        <v>550040</v>
      </c>
      <c r="H69" s="93">
        <f>H70+H71+H72+H73+H74+H75</f>
        <v>541810</v>
      </c>
      <c r="I69" s="81">
        <f t="shared" si="12"/>
        <v>-8230</v>
      </c>
      <c r="J69" s="125">
        <f t="shared" si="13"/>
        <v>-1.4962548178314328E-2</v>
      </c>
      <c r="K69" s="95">
        <f>SUM(K70:K74)</f>
        <v>645712</v>
      </c>
      <c r="L69" s="96">
        <f t="shared" si="14"/>
        <v>-103902</v>
      </c>
      <c r="M69" s="154">
        <f t="shared" si="15"/>
        <v>-0.16091074658671356</v>
      </c>
      <c r="N69" s="132"/>
    </row>
    <row r="70" spans="1:14" ht="27.95" customHeight="1" x14ac:dyDescent="0.15">
      <c r="A70" s="102"/>
      <c r="B70" s="66"/>
      <c r="C70" s="9"/>
      <c r="D70" s="66"/>
      <c r="E70" s="5" t="s">
        <v>20</v>
      </c>
      <c r="F70" s="11" t="s">
        <v>61</v>
      </c>
      <c r="G70" s="152">
        <v>12853</v>
      </c>
      <c r="H70" s="93">
        <v>12853</v>
      </c>
      <c r="I70" s="81">
        <f t="shared" si="12"/>
        <v>0</v>
      </c>
      <c r="J70" s="125">
        <f t="shared" si="13"/>
        <v>0</v>
      </c>
      <c r="K70" s="95">
        <v>8721</v>
      </c>
      <c r="L70" s="96">
        <f t="shared" si="14"/>
        <v>4132</v>
      </c>
      <c r="M70" s="154">
        <f t="shared" si="15"/>
        <v>0.47379887627565642</v>
      </c>
      <c r="N70" s="132" t="s">
        <v>129</v>
      </c>
    </row>
    <row r="71" spans="1:14" ht="27.95" customHeight="1" x14ac:dyDescent="0.15">
      <c r="A71" s="102"/>
      <c r="B71" s="66"/>
      <c r="C71" s="9"/>
      <c r="D71" s="66"/>
      <c r="E71" s="5" t="s">
        <v>21</v>
      </c>
      <c r="F71" s="75" t="s">
        <v>125</v>
      </c>
      <c r="G71" s="152">
        <v>195424</v>
      </c>
      <c r="H71" s="93">
        <v>187317</v>
      </c>
      <c r="I71" s="81">
        <f t="shared" si="12"/>
        <v>-8107</v>
      </c>
      <c r="J71" s="125">
        <f t="shared" si="13"/>
        <v>-4.1484157524152576E-2</v>
      </c>
      <c r="K71" s="95">
        <v>223334</v>
      </c>
      <c r="L71" s="96">
        <f t="shared" si="14"/>
        <v>-36017</v>
      </c>
      <c r="M71" s="154">
        <f t="shared" si="15"/>
        <v>-0.1612696678517378</v>
      </c>
      <c r="N71" s="132" t="s">
        <v>130</v>
      </c>
    </row>
    <row r="72" spans="1:14" ht="27.95" customHeight="1" x14ac:dyDescent="0.15">
      <c r="A72" s="102"/>
      <c r="B72" s="66"/>
      <c r="C72" s="9"/>
      <c r="D72" s="66"/>
      <c r="E72" s="5" t="s">
        <v>22</v>
      </c>
      <c r="F72" s="75" t="s">
        <v>68</v>
      </c>
      <c r="G72" s="152">
        <v>12593</v>
      </c>
      <c r="H72" s="93">
        <v>12470</v>
      </c>
      <c r="I72" s="81">
        <f t="shared" si="12"/>
        <v>-123</v>
      </c>
      <c r="J72" s="125">
        <f t="shared" si="13"/>
        <v>-9.7673310569363903E-3</v>
      </c>
      <c r="K72" s="95">
        <v>12624</v>
      </c>
      <c r="L72" s="96">
        <f t="shared" si="14"/>
        <v>-154</v>
      </c>
      <c r="M72" s="154">
        <f t="shared" si="15"/>
        <v>-1.2198986058301609E-2</v>
      </c>
      <c r="N72" s="132" t="s">
        <v>160</v>
      </c>
    </row>
    <row r="73" spans="1:14" ht="27.95" customHeight="1" x14ac:dyDescent="0.15">
      <c r="A73" s="102"/>
      <c r="B73" s="66"/>
      <c r="C73" s="9"/>
      <c r="D73" s="66"/>
      <c r="E73" s="5" t="s">
        <v>49</v>
      </c>
      <c r="F73" s="75" t="s">
        <v>126</v>
      </c>
      <c r="G73" s="152">
        <v>16880</v>
      </c>
      <c r="H73" s="93">
        <v>16880</v>
      </c>
      <c r="I73" s="81">
        <f t="shared" si="12"/>
        <v>0</v>
      </c>
      <c r="J73" s="125">
        <f t="shared" si="13"/>
        <v>0</v>
      </c>
      <c r="K73" s="95">
        <v>16576</v>
      </c>
      <c r="L73" s="96">
        <f t="shared" si="14"/>
        <v>304</v>
      </c>
      <c r="M73" s="154">
        <f t="shared" si="15"/>
        <v>1.8339768339768359E-2</v>
      </c>
      <c r="N73" s="132" t="s">
        <v>99</v>
      </c>
    </row>
    <row r="74" spans="1:14" ht="27.95" customHeight="1" x14ac:dyDescent="0.15">
      <c r="A74" s="102"/>
      <c r="B74" s="66"/>
      <c r="C74" s="9"/>
      <c r="D74" s="66"/>
      <c r="E74" s="5" t="s">
        <v>51</v>
      </c>
      <c r="F74" s="75" t="s">
        <v>13</v>
      </c>
      <c r="G74" s="152">
        <v>308912</v>
      </c>
      <c r="H74" s="93">
        <v>308912</v>
      </c>
      <c r="I74" s="81">
        <f t="shared" si="12"/>
        <v>0</v>
      </c>
      <c r="J74" s="125">
        <f t="shared" si="13"/>
        <v>0</v>
      </c>
      <c r="K74" s="95">
        <v>384457</v>
      </c>
      <c r="L74" s="96">
        <f t="shared" si="14"/>
        <v>-75545</v>
      </c>
      <c r="M74" s="154">
        <f t="shared" si="15"/>
        <v>-0.19649791784256754</v>
      </c>
      <c r="N74" s="132" t="s">
        <v>100</v>
      </c>
    </row>
    <row r="75" spans="1:14" ht="27.95" customHeight="1" x14ac:dyDescent="0.15">
      <c r="A75" s="102"/>
      <c r="B75" s="66"/>
      <c r="C75" s="9"/>
      <c r="D75" s="66"/>
      <c r="E75" s="5" t="s">
        <v>167</v>
      </c>
      <c r="F75" s="75" t="s">
        <v>168</v>
      </c>
      <c r="G75" s="152">
        <v>3378</v>
      </c>
      <c r="H75" s="93">
        <v>3378</v>
      </c>
      <c r="I75" s="81">
        <f t="shared" ref="I75" si="16">+H75-G75</f>
        <v>0</v>
      </c>
      <c r="J75" s="125">
        <f t="shared" ref="J75" si="17">+H75/G75-100%</f>
        <v>0</v>
      </c>
      <c r="K75" s="95">
        <v>0</v>
      </c>
      <c r="L75" s="96">
        <f t="shared" ref="L75" si="18">+H75-K75</f>
        <v>3378</v>
      </c>
      <c r="M75" s="113" t="s">
        <v>178</v>
      </c>
      <c r="N75" s="132" t="s">
        <v>166</v>
      </c>
    </row>
    <row r="76" spans="1:14" ht="27.95" customHeight="1" x14ac:dyDescent="0.15">
      <c r="A76" s="102"/>
      <c r="B76" s="66"/>
      <c r="C76" s="5" t="s">
        <v>21</v>
      </c>
      <c r="D76" s="75" t="s">
        <v>15</v>
      </c>
      <c r="E76" s="6"/>
      <c r="F76" s="15"/>
      <c r="G76" s="76">
        <f>G77+G78+G79</f>
        <v>53973</v>
      </c>
      <c r="H76" s="93">
        <f>H77+H78+H79</f>
        <v>57098</v>
      </c>
      <c r="I76" s="81">
        <f t="shared" si="12"/>
        <v>3125</v>
      </c>
      <c r="J76" s="125">
        <f t="shared" si="13"/>
        <v>5.789932003038567E-2</v>
      </c>
      <c r="K76" s="95">
        <f>SUM(K77:K78)</f>
        <v>64222</v>
      </c>
      <c r="L76" s="96">
        <f t="shared" si="14"/>
        <v>-7124</v>
      </c>
      <c r="M76" s="154">
        <f t="shared" si="15"/>
        <v>-0.11092771947307778</v>
      </c>
      <c r="N76" s="132"/>
    </row>
    <row r="77" spans="1:14" ht="27.95" customHeight="1" x14ac:dyDescent="0.15">
      <c r="A77" s="102"/>
      <c r="B77" s="66"/>
      <c r="C77" s="9"/>
      <c r="D77" s="66"/>
      <c r="E77" s="5" t="s">
        <v>20</v>
      </c>
      <c r="F77" s="151" t="s">
        <v>69</v>
      </c>
      <c r="G77" s="76">
        <v>52388</v>
      </c>
      <c r="H77" s="93">
        <v>52388</v>
      </c>
      <c r="I77" s="81">
        <f t="shared" si="12"/>
        <v>0</v>
      </c>
      <c r="J77" s="125">
        <f t="shared" si="13"/>
        <v>0</v>
      </c>
      <c r="K77" s="95">
        <v>59412</v>
      </c>
      <c r="L77" s="96">
        <f t="shared" si="14"/>
        <v>-7024</v>
      </c>
      <c r="M77" s="154">
        <f t="shared" si="15"/>
        <v>-0.11822527435534913</v>
      </c>
      <c r="N77" s="132" t="s">
        <v>176</v>
      </c>
    </row>
    <row r="78" spans="1:14" ht="27.95" customHeight="1" x14ac:dyDescent="0.15">
      <c r="A78" s="102"/>
      <c r="B78" s="66"/>
      <c r="C78" s="9"/>
      <c r="D78" s="66"/>
      <c r="E78" s="5" t="s">
        <v>21</v>
      </c>
      <c r="F78" s="11" t="s">
        <v>44</v>
      </c>
      <c r="G78" s="76">
        <v>1585</v>
      </c>
      <c r="H78" s="93">
        <v>4710</v>
      </c>
      <c r="I78" s="81">
        <f t="shared" si="12"/>
        <v>3125</v>
      </c>
      <c r="J78" s="125">
        <f t="shared" si="13"/>
        <v>1.9716088328075712</v>
      </c>
      <c r="K78" s="95">
        <v>4810</v>
      </c>
      <c r="L78" s="96">
        <f t="shared" si="14"/>
        <v>-100</v>
      </c>
      <c r="M78" s="154">
        <f t="shared" si="15"/>
        <v>-2.0790020790020791E-2</v>
      </c>
      <c r="N78" s="132" t="s">
        <v>101</v>
      </c>
    </row>
    <row r="79" spans="1:14" ht="27.95" hidden="1" customHeight="1" x14ac:dyDescent="0.15">
      <c r="A79" s="102"/>
      <c r="B79" s="66"/>
      <c r="C79" s="9"/>
      <c r="D79" s="66"/>
      <c r="E79" s="5" t="s">
        <v>22</v>
      </c>
      <c r="F79" s="11" t="s">
        <v>31</v>
      </c>
      <c r="G79" s="76">
        <v>0</v>
      </c>
      <c r="H79" s="93">
        <v>0</v>
      </c>
      <c r="I79" s="81">
        <f t="shared" si="12"/>
        <v>0</v>
      </c>
      <c r="J79" s="125" t="e">
        <f t="shared" si="13"/>
        <v>#DIV/0!</v>
      </c>
      <c r="K79" s="95">
        <v>0</v>
      </c>
      <c r="L79" s="96">
        <f t="shared" si="14"/>
        <v>0</v>
      </c>
      <c r="M79" s="154" t="e">
        <f t="shared" si="15"/>
        <v>#DIV/0!</v>
      </c>
      <c r="N79" s="132"/>
    </row>
    <row r="80" spans="1:14" ht="27.95" customHeight="1" x14ac:dyDescent="0.15">
      <c r="A80" s="102"/>
      <c r="B80" s="66"/>
      <c r="C80" s="5" t="s">
        <v>22</v>
      </c>
      <c r="D80" s="75" t="s">
        <v>16</v>
      </c>
      <c r="E80" s="6"/>
      <c r="F80" s="15"/>
      <c r="G80" s="76">
        <f>SUM(G81:G82)</f>
        <v>50</v>
      </c>
      <c r="H80" s="93">
        <f>SUM(H81:H82)</f>
        <v>50</v>
      </c>
      <c r="I80" s="81">
        <f t="shared" si="12"/>
        <v>0</v>
      </c>
      <c r="J80" s="125">
        <f t="shared" si="13"/>
        <v>0</v>
      </c>
      <c r="K80" s="95">
        <f>SUM(K81:K82)</f>
        <v>13004</v>
      </c>
      <c r="L80" s="96">
        <f t="shared" si="14"/>
        <v>-12954</v>
      </c>
      <c r="M80" s="154">
        <f t="shared" si="15"/>
        <v>-0.9961550292217779</v>
      </c>
      <c r="N80" s="132"/>
    </row>
    <row r="81" spans="1:14" ht="27.95" customHeight="1" x14ac:dyDescent="0.15">
      <c r="A81" s="102"/>
      <c r="B81" s="66"/>
      <c r="C81" s="9"/>
      <c r="D81" s="66"/>
      <c r="E81" s="6" t="s">
        <v>20</v>
      </c>
      <c r="F81" s="7" t="s">
        <v>128</v>
      </c>
      <c r="G81" s="76">
        <v>50</v>
      </c>
      <c r="H81" s="93">
        <v>50</v>
      </c>
      <c r="I81" s="81">
        <f t="shared" si="12"/>
        <v>0</v>
      </c>
      <c r="J81" s="125">
        <f t="shared" si="13"/>
        <v>0</v>
      </c>
      <c r="K81" s="95">
        <v>50</v>
      </c>
      <c r="L81" s="96">
        <f t="shared" si="14"/>
        <v>0</v>
      </c>
      <c r="M81" s="154">
        <f t="shared" si="15"/>
        <v>0</v>
      </c>
      <c r="N81" s="132" t="s">
        <v>161</v>
      </c>
    </row>
    <row r="82" spans="1:14" ht="27.95" customHeight="1" x14ac:dyDescent="0.15">
      <c r="A82" s="102"/>
      <c r="B82" s="66"/>
      <c r="C82" s="9"/>
      <c r="D82" s="66"/>
      <c r="E82" s="6" t="s">
        <v>177</v>
      </c>
      <c r="F82" s="7" t="s">
        <v>127</v>
      </c>
      <c r="G82" s="76">
        <v>0</v>
      </c>
      <c r="H82" s="93">
        <v>0</v>
      </c>
      <c r="I82" s="81">
        <f t="shared" si="12"/>
        <v>0</v>
      </c>
      <c r="J82" s="134" t="s">
        <v>169</v>
      </c>
      <c r="K82" s="95">
        <v>12954</v>
      </c>
      <c r="L82" s="96">
        <f t="shared" si="14"/>
        <v>-12954</v>
      </c>
      <c r="M82" s="154">
        <f t="shared" si="15"/>
        <v>-1</v>
      </c>
      <c r="N82" s="132"/>
    </row>
    <row r="83" spans="1:14" ht="27.95" customHeight="1" x14ac:dyDescent="0.15">
      <c r="A83" s="126"/>
      <c r="B83" s="69"/>
      <c r="C83" s="5" t="s">
        <v>28</v>
      </c>
      <c r="D83" s="75" t="s">
        <v>23</v>
      </c>
      <c r="E83" s="17"/>
      <c r="F83" s="18"/>
      <c r="G83" s="76">
        <f>G84</f>
        <v>5000</v>
      </c>
      <c r="H83" s="93">
        <f>H84</f>
        <v>5000</v>
      </c>
      <c r="I83" s="81">
        <f t="shared" si="12"/>
        <v>0</v>
      </c>
      <c r="J83" s="125">
        <f>+H83/G83-100%</f>
        <v>0</v>
      </c>
      <c r="K83" s="95">
        <f>K84</f>
        <v>5000</v>
      </c>
      <c r="L83" s="96">
        <f t="shared" si="14"/>
        <v>0</v>
      </c>
      <c r="M83" s="154">
        <f t="shared" si="15"/>
        <v>0</v>
      </c>
      <c r="N83" s="132"/>
    </row>
    <row r="84" spans="1:14" ht="27.95" customHeight="1" x14ac:dyDescent="0.15">
      <c r="A84" s="135"/>
      <c r="B84" s="70"/>
      <c r="C84" s="19"/>
      <c r="D84" s="70"/>
      <c r="E84" s="12" t="s">
        <v>20</v>
      </c>
      <c r="F84" s="20" t="s">
        <v>23</v>
      </c>
      <c r="G84" s="77">
        <v>5000</v>
      </c>
      <c r="H84" s="93">
        <v>5000</v>
      </c>
      <c r="I84" s="81">
        <f t="shared" si="12"/>
        <v>0</v>
      </c>
      <c r="J84" s="125">
        <f>+H84/G84-100%</f>
        <v>0</v>
      </c>
      <c r="K84" s="95">
        <v>5000</v>
      </c>
      <c r="L84" s="96">
        <f t="shared" si="14"/>
        <v>0</v>
      </c>
      <c r="M84" s="154">
        <f t="shared" si="15"/>
        <v>0</v>
      </c>
      <c r="N84" s="132" t="s">
        <v>23</v>
      </c>
    </row>
    <row r="85" spans="1:14" s="8" customFormat="1" ht="27.95" customHeight="1" thickBot="1" x14ac:dyDescent="0.2">
      <c r="A85" s="194" t="s">
        <v>141</v>
      </c>
      <c r="B85" s="195"/>
      <c r="C85" s="195"/>
      <c r="D85" s="195"/>
      <c r="E85" s="195"/>
      <c r="F85" s="196"/>
      <c r="G85" s="108">
        <f>G42+G68</f>
        <v>4368435</v>
      </c>
      <c r="H85" s="109">
        <f>H42+H68</f>
        <v>4359427</v>
      </c>
      <c r="I85" s="110">
        <f t="shared" si="12"/>
        <v>-9008</v>
      </c>
      <c r="J85" s="131">
        <f>+H85/G85-100%</f>
        <v>-2.0620657054528646E-3</v>
      </c>
      <c r="K85" s="98">
        <f>K42+K68</f>
        <v>4464888</v>
      </c>
      <c r="L85" s="99">
        <f t="shared" si="14"/>
        <v>-105461</v>
      </c>
      <c r="M85" s="114">
        <f>+H85/K85-100%</f>
        <v>-2.3620077368122105E-2</v>
      </c>
      <c r="N85" s="136"/>
    </row>
    <row r="86" spans="1:14" ht="8.25" customHeight="1" x14ac:dyDescent="0.15">
      <c r="A86" s="16"/>
      <c r="B86" s="69"/>
      <c r="C86" s="16"/>
      <c r="D86" s="69"/>
      <c r="E86" s="13"/>
      <c r="F86" s="14"/>
      <c r="G86" s="78"/>
      <c r="H86" s="78"/>
      <c r="I86" s="83"/>
      <c r="J86" s="89"/>
      <c r="K86" s="85"/>
      <c r="L86" s="85"/>
      <c r="M86" s="91"/>
      <c r="N86" s="121"/>
    </row>
    <row r="87" spans="1:14" ht="12" customHeight="1" x14ac:dyDescent="0.15">
      <c r="A87" s="188" t="s">
        <v>27</v>
      </c>
      <c r="B87" s="189"/>
      <c r="C87" s="189"/>
      <c r="D87" s="189"/>
      <c r="E87" s="189"/>
      <c r="F87" s="189"/>
      <c r="G87" s="189"/>
      <c r="H87" s="189"/>
      <c r="I87" s="189"/>
      <c r="J87" s="189"/>
      <c r="K87" s="189"/>
      <c r="L87" s="189"/>
      <c r="M87" s="189"/>
      <c r="N87" s="189"/>
    </row>
    <row r="88" spans="1:14" ht="12" customHeight="1" thickBot="1" x14ac:dyDescent="0.2">
      <c r="B88" s="23" t="s">
        <v>19</v>
      </c>
      <c r="N88" s="117" t="s">
        <v>29</v>
      </c>
    </row>
    <row r="89" spans="1:14" s="4" customFormat="1" ht="20.100000000000001" customHeight="1" x14ac:dyDescent="0.15">
      <c r="A89" s="182" t="s">
        <v>1</v>
      </c>
      <c r="B89" s="183"/>
      <c r="C89" s="186" t="s">
        <v>2</v>
      </c>
      <c r="D89" s="183"/>
      <c r="E89" s="186" t="s">
        <v>3</v>
      </c>
      <c r="F89" s="183"/>
      <c r="G89" s="174" t="s">
        <v>164</v>
      </c>
      <c r="H89" s="174" t="s">
        <v>165</v>
      </c>
      <c r="I89" s="170" t="s">
        <v>188</v>
      </c>
      <c r="J89" s="192"/>
      <c r="K89" s="168" t="s">
        <v>190</v>
      </c>
      <c r="L89" s="166" t="s">
        <v>189</v>
      </c>
      <c r="M89" s="167"/>
      <c r="N89" s="190" t="s">
        <v>4</v>
      </c>
    </row>
    <row r="90" spans="1:14" s="4" customFormat="1" ht="20.100000000000001" customHeight="1" x14ac:dyDescent="0.15">
      <c r="A90" s="184"/>
      <c r="B90" s="185"/>
      <c r="C90" s="187"/>
      <c r="D90" s="185"/>
      <c r="E90" s="187"/>
      <c r="F90" s="185"/>
      <c r="G90" s="175"/>
      <c r="H90" s="175"/>
      <c r="I90" s="35"/>
      <c r="J90" s="94" t="s">
        <v>45</v>
      </c>
      <c r="K90" s="169"/>
      <c r="L90" s="35"/>
      <c r="M90" s="36" t="s">
        <v>45</v>
      </c>
      <c r="N90" s="191"/>
    </row>
    <row r="91" spans="1:14" ht="27.95" customHeight="1" x14ac:dyDescent="0.15">
      <c r="A91" s="101" t="s">
        <v>20</v>
      </c>
      <c r="B91" s="11" t="s">
        <v>146</v>
      </c>
      <c r="C91" s="6"/>
      <c r="D91" s="15"/>
      <c r="E91" s="6"/>
      <c r="F91" s="15"/>
      <c r="G91" s="76">
        <f>G100+G103+G92+G94+G96+G98</f>
        <v>2475194</v>
      </c>
      <c r="H91" s="93">
        <f>H100+H103+H92+H94+H96+H98</f>
        <v>2490020</v>
      </c>
      <c r="I91" s="81">
        <f t="shared" ref="I91:I104" si="19">+H91-G91</f>
        <v>14826</v>
      </c>
      <c r="J91" s="125">
        <f t="shared" ref="J91:J104" si="20">+H91/G91-100%</f>
        <v>5.9898335241601597E-3</v>
      </c>
      <c r="K91" s="155">
        <f>SUM(K92:K104)/2</f>
        <v>2160412</v>
      </c>
      <c r="L91" s="96">
        <f t="shared" ref="L91:L104" si="21">+H91-K91</f>
        <v>329608</v>
      </c>
      <c r="M91" s="97">
        <f t="shared" ref="M91:M104" si="22">+H91/K91-100%</f>
        <v>0.15256719551641074</v>
      </c>
      <c r="N91" s="132"/>
    </row>
    <row r="92" spans="1:14" ht="27.95" customHeight="1" x14ac:dyDescent="0.15">
      <c r="A92" s="102"/>
      <c r="B92" s="66" t="s">
        <v>153</v>
      </c>
      <c r="C92" s="5" t="s">
        <v>70</v>
      </c>
      <c r="D92" s="11" t="s">
        <v>71</v>
      </c>
      <c r="E92" s="6"/>
      <c r="F92" s="15"/>
      <c r="G92" s="76">
        <f>G93</f>
        <v>1846700</v>
      </c>
      <c r="H92" s="93">
        <f>H93</f>
        <v>1871900</v>
      </c>
      <c r="I92" s="81">
        <f t="shared" si="19"/>
        <v>25200</v>
      </c>
      <c r="J92" s="125">
        <f t="shared" si="20"/>
        <v>1.3645963069258693E-2</v>
      </c>
      <c r="K92" s="155">
        <f>K93</f>
        <v>1573000</v>
      </c>
      <c r="L92" s="96">
        <f t="shared" si="21"/>
        <v>298900</v>
      </c>
      <c r="M92" s="97">
        <f t="shared" si="22"/>
        <v>0.19001907183725364</v>
      </c>
      <c r="N92" s="132"/>
    </row>
    <row r="93" spans="1:14" ht="27.95" customHeight="1" x14ac:dyDescent="0.15">
      <c r="A93" s="102"/>
      <c r="B93" s="66" t="s">
        <v>148</v>
      </c>
      <c r="C93" s="12"/>
      <c r="D93" s="67"/>
      <c r="E93" s="6" t="s">
        <v>20</v>
      </c>
      <c r="F93" s="7" t="s">
        <v>71</v>
      </c>
      <c r="G93" s="152">
        <v>1846700</v>
      </c>
      <c r="H93" s="153">
        <v>1871900</v>
      </c>
      <c r="I93" s="81">
        <f t="shared" si="19"/>
        <v>25200</v>
      </c>
      <c r="J93" s="125">
        <f t="shared" si="20"/>
        <v>1.3645963069258693E-2</v>
      </c>
      <c r="K93" s="155">
        <v>1573000</v>
      </c>
      <c r="L93" s="96">
        <f t="shared" si="21"/>
        <v>298900</v>
      </c>
      <c r="M93" s="97">
        <f t="shared" si="22"/>
        <v>0.19001907183725364</v>
      </c>
      <c r="N93" s="132" t="s">
        <v>103</v>
      </c>
    </row>
    <row r="94" spans="1:14" ht="27.95" customHeight="1" x14ac:dyDescent="0.15">
      <c r="A94" s="102"/>
      <c r="B94" s="66"/>
      <c r="C94" s="5" t="s">
        <v>73</v>
      </c>
      <c r="D94" s="11" t="s">
        <v>74</v>
      </c>
      <c r="E94" s="6"/>
      <c r="F94" s="15"/>
      <c r="G94" s="76">
        <f>G95</f>
        <v>59600</v>
      </c>
      <c r="H94" s="93">
        <f>H95</f>
        <v>59600</v>
      </c>
      <c r="I94" s="81">
        <f t="shared" si="19"/>
        <v>0</v>
      </c>
      <c r="J94" s="125">
        <f t="shared" si="20"/>
        <v>0</v>
      </c>
      <c r="K94" s="155">
        <f>K95</f>
        <v>59869</v>
      </c>
      <c r="L94" s="96">
        <f t="shared" si="21"/>
        <v>-269</v>
      </c>
      <c r="M94" s="97">
        <f t="shared" si="22"/>
        <v>-4.493143363009211E-3</v>
      </c>
      <c r="N94" s="132"/>
    </row>
    <row r="95" spans="1:14" ht="27.95" customHeight="1" x14ac:dyDescent="0.15">
      <c r="A95" s="102"/>
      <c r="B95" s="66"/>
      <c r="C95" s="12"/>
      <c r="D95" s="67"/>
      <c r="E95" s="6" t="s">
        <v>20</v>
      </c>
      <c r="F95" s="7" t="s">
        <v>74</v>
      </c>
      <c r="G95" s="152">
        <v>59600</v>
      </c>
      <c r="H95" s="153">
        <v>59600</v>
      </c>
      <c r="I95" s="81">
        <f t="shared" si="19"/>
        <v>0</v>
      </c>
      <c r="J95" s="125">
        <f t="shared" si="20"/>
        <v>0</v>
      </c>
      <c r="K95" s="155">
        <v>59869</v>
      </c>
      <c r="L95" s="96">
        <f t="shared" si="21"/>
        <v>-269</v>
      </c>
      <c r="M95" s="97">
        <f t="shared" si="22"/>
        <v>-4.493143363009211E-3</v>
      </c>
      <c r="N95" s="132" t="s">
        <v>95</v>
      </c>
    </row>
    <row r="96" spans="1:14" ht="27.95" customHeight="1" x14ac:dyDescent="0.15">
      <c r="A96" s="102"/>
      <c r="B96" s="66"/>
      <c r="C96" s="5" t="s">
        <v>48</v>
      </c>
      <c r="D96" s="11" t="s">
        <v>75</v>
      </c>
      <c r="E96" s="6"/>
      <c r="F96" s="15"/>
      <c r="G96" s="76">
        <f>G97</f>
        <v>324741</v>
      </c>
      <c r="H96" s="93">
        <f>H97</f>
        <v>314367</v>
      </c>
      <c r="I96" s="81">
        <f t="shared" si="19"/>
        <v>-10374</v>
      </c>
      <c r="J96" s="125">
        <f t="shared" si="20"/>
        <v>-3.1945458072741073E-2</v>
      </c>
      <c r="K96" s="155">
        <f>K97</f>
        <v>291663</v>
      </c>
      <c r="L96" s="96">
        <f t="shared" si="21"/>
        <v>22704</v>
      </c>
      <c r="M96" s="97">
        <f t="shared" si="22"/>
        <v>7.7843264315322847E-2</v>
      </c>
      <c r="N96" s="132"/>
    </row>
    <row r="97" spans="1:14" ht="27.95" customHeight="1" x14ac:dyDescent="0.15">
      <c r="A97" s="102"/>
      <c r="B97" s="66"/>
      <c r="C97" s="12"/>
      <c r="D97" s="67"/>
      <c r="E97" s="6" t="s">
        <v>20</v>
      </c>
      <c r="F97" s="7" t="s">
        <v>75</v>
      </c>
      <c r="G97" s="152">
        <v>324741</v>
      </c>
      <c r="H97" s="153">
        <v>314367</v>
      </c>
      <c r="I97" s="81">
        <f t="shared" si="19"/>
        <v>-10374</v>
      </c>
      <c r="J97" s="125">
        <f t="shared" si="20"/>
        <v>-3.1945458072741073E-2</v>
      </c>
      <c r="K97" s="155">
        <v>291663</v>
      </c>
      <c r="L97" s="96">
        <f t="shared" si="21"/>
        <v>22704</v>
      </c>
      <c r="M97" s="97">
        <f t="shared" si="22"/>
        <v>7.7843264315322847E-2</v>
      </c>
      <c r="N97" s="132" t="s">
        <v>96</v>
      </c>
    </row>
    <row r="98" spans="1:14" ht="27.95" customHeight="1" x14ac:dyDescent="0.15">
      <c r="A98" s="102"/>
      <c r="B98" s="66"/>
      <c r="C98" s="5" t="s">
        <v>50</v>
      </c>
      <c r="D98" s="11" t="s">
        <v>76</v>
      </c>
      <c r="E98" s="6"/>
      <c r="F98" s="15"/>
      <c r="G98" s="76">
        <f>G99</f>
        <v>215000</v>
      </c>
      <c r="H98" s="93">
        <f>H99</f>
        <v>215000</v>
      </c>
      <c r="I98" s="81">
        <f t="shared" si="19"/>
        <v>0</v>
      </c>
      <c r="J98" s="125">
        <f t="shared" si="20"/>
        <v>0</v>
      </c>
      <c r="K98" s="155">
        <f>K99</f>
        <v>208000</v>
      </c>
      <c r="L98" s="96">
        <f t="shared" si="21"/>
        <v>7000</v>
      </c>
      <c r="M98" s="97">
        <f t="shared" si="22"/>
        <v>3.3653846153846256E-2</v>
      </c>
      <c r="N98" s="132"/>
    </row>
    <row r="99" spans="1:14" ht="27.95" customHeight="1" x14ac:dyDescent="0.15">
      <c r="A99" s="102"/>
      <c r="B99" s="66"/>
      <c r="C99" s="12"/>
      <c r="D99" s="67"/>
      <c r="E99" s="6" t="s">
        <v>20</v>
      </c>
      <c r="F99" s="7" t="s">
        <v>76</v>
      </c>
      <c r="G99" s="152">
        <v>215000</v>
      </c>
      <c r="H99" s="153">
        <v>215000</v>
      </c>
      <c r="I99" s="81">
        <f t="shared" si="19"/>
        <v>0</v>
      </c>
      <c r="J99" s="125">
        <f t="shared" si="20"/>
        <v>0</v>
      </c>
      <c r="K99" s="155">
        <v>208000</v>
      </c>
      <c r="L99" s="96">
        <f t="shared" si="21"/>
        <v>7000</v>
      </c>
      <c r="M99" s="97">
        <f t="shared" si="22"/>
        <v>3.3653846153846256E-2</v>
      </c>
      <c r="N99" s="132" t="s">
        <v>104</v>
      </c>
    </row>
    <row r="100" spans="1:14" ht="27.95" customHeight="1" x14ac:dyDescent="0.15">
      <c r="A100" s="102"/>
      <c r="B100" s="66"/>
      <c r="C100" s="5" t="s">
        <v>52</v>
      </c>
      <c r="D100" s="75" t="s">
        <v>77</v>
      </c>
      <c r="E100" s="6"/>
      <c r="F100" s="15"/>
      <c r="G100" s="76">
        <f>G101</f>
        <v>27893</v>
      </c>
      <c r="H100" s="93">
        <f>H101+H102</f>
        <v>27893</v>
      </c>
      <c r="I100" s="81">
        <f t="shared" si="19"/>
        <v>0</v>
      </c>
      <c r="J100" s="125">
        <f t="shared" si="20"/>
        <v>0</v>
      </c>
      <c r="K100" s="155">
        <f>K101</f>
        <v>26960</v>
      </c>
      <c r="L100" s="96">
        <f t="shared" si="21"/>
        <v>933</v>
      </c>
      <c r="M100" s="97">
        <f t="shared" si="22"/>
        <v>3.4606824925816015E-2</v>
      </c>
      <c r="N100" s="132"/>
    </row>
    <row r="101" spans="1:14" ht="27.95" customHeight="1" x14ac:dyDescent="0.15">
      <c r="A101" s="102"/>
      <c r="B101" s="66"/>
      <c r="C101" s="9"/>
      <c r="D101" s="66"/>
      <c r="E101" s="5" t="s">
        <v>20</v>
      </c>
      <c r="F101" s="11" t="s">
        <v>78</v>
      </c>
      <c r="G101" s="152">
        <v>27893</v>
      </c>
      <c r="H101" s="153">
        <v>27893</v>
      </c>
      <c r="I101" s="81">
        <f t="shared" si="19"/>
        <v>0</v>
      </c>
      <c r="J101" s="125">
        <f t="shared" si="20"/>
        <v>0</v>
      </c>
      <c r="K101" s="155">
        <v>26960</v>
      </c>
      <c r="L101" s="96">
        <f t="shared" si="21"/>
        <v>933</v>
      </c>
      <c r="M101" s="97">
        <f t="shared" si="22"/>
        <v>3.4606824925816015E-2</v>
      </c>
      <c r="N101" s="132" t="s">
        <v>156</v>
      </c>
    </row>
    <row r="102" spans="1:14" ht="27.95" hidden="1" customHeight="1" x14ac:dyDescent="0.15">
      <c r="A102" s="102"/>
      <c r="B102" s="66"/>
      <c r="C102" s="9"/>
      <c r="D102" s="66"/>
      <c r="E102" s="5" t="s">
        <v>21</v>
      </c>
      <c r="F102" s="11" t="s">
        <v>32</v>
      </c>
      <c r="G102" s="76">
        <v>0</v>
      </c>
      <c r="H102" s="93">
        <v>0</v>
      </c>
      <c r="I102" s="81">
        <f t="shared" si="19"/>
        <v>0</v>
      </c>
      <c r="J102" s="125" t="e">
        <f t="shared" si="20"/>
        <v>#DIV/0!</v>
      </c>
      <c r="K102" s="155">
        <v>0</v>
      </c>
      <c r="L102" s="96">
        <f t="shared" si="21"/>
        <v>0</v>
      </c>
      <c r="M102" s="97" t="e">
        <f t="shared" si="22"/>
        <v>#DIV/0!</v>
      </c>
      <c r="N102" s="132"/>
    </row>
    <row r="103" spans="1:14" ht="27.95" customHeight="1" x14ac:dyDescent="0.15">
      <c r="A103" s="102"/>
      <c r="B103" s="66"/>
      <c r="C103" s="5" t="s">
        <v>79</v>
      </c>
      <c r="D103" s="11" t="s">
        <v>80</v>
      </c>
      <c r="E103" s="6"/>
      <c r="F103" s="15"/>
      <c r="G103" s="93">
        <f>G104</f>
        <v>1260</v>
      </c>
      <c r="H103" s="93">
        <f>H104</f>
        <v>1260</v>
      </c>
      <c r="I103" s="81">
        <f t="shared" si="19"/>
        <v>0</v>
      </c>
      <c r="J103" s="125">
        <f t="shared" si="20"/>
        <v>0</v>
      </c>
      <c r="K103" s="155">
        <f>K104</f>
        <v>920</v>
      </c>
      <c r="L103" s="96">
        <f t="shared" si="21"/>
        <v>340</v>
      </c>
      <c r="M103" s="97">
        <f t="shared" si="22"/>
        <v>0.36956521739130443</v>
      </c>
      <c r="N103" s="132"/>
    </row>
    <row r="104" spans="1:14" ht="27.95" customHeight="1" thickBot="1" x14ac:dyDescent="0.2">
      <c r="A104" s="103"/>
      <c r="B104" s="104"/>
      <c r="C104" s="105"/>
      <c r="D104" s="104"/>
      <c r="E104" s="106" t="s">
        <v>20</v>
      </c>
      <c r="F104" s="107" t="s">
        <v>80</v>
      </c>
      <c r="G104" s="137">
        <v>1260</v>
      </c>
      <c r="H104" s="109">
        <v>1260</v>
      </c>
      <c r="I104" s="110">
        <f t="shared" si="19"/>
        <v>0</v>
      </c>
      <c r="J104" s="131">
        <f t="shared" si="20"/>
        <v>0</v>
      </c>
      <c r="K104" s="156">
        <v>920</v>
      </c>
      <c r="L104" s="99">
        <f t="shared" si="21"/>
        <v>340</v>
      </c>
      <c r="M104" s="100">
        <f t="shared" si="22"/>
        <v>0.36956521739130443</v>
      </c>
      <c r="N104" s="133" t="s">
        <v>105</v>
      </c>
    </row>
    <row r="105" spans="1:14" ht="27.95" customHeight="1" x14ac:dyDescent="0.15">
      <c r="A105" s="13"/>
      <c r="B105" s="68"/>
      <c r="C105" s="13"/>
      <c r="D105" s="68"/>
      <c r="E105" s="13"/>
      <c r="F105" s="14"/>
      <c r="G105" s="78"/>
      <c r="H105" s="78"/>
      <c r="I105" s="83"/>
      <c r="J105" s="89"/>
      <c r="K105" s="85"/>
      <c r="L105" s="85"/>
      <c r="M105" s="92"/>
      <c r="N105" s="124"/>
    </row>
    <row r="106" spans="1:14" ht="12" customHeight="1" thickBot="1" x14ac:dyDescent="0.2">
      <c r="B106" s="23"/>
      <c r="N106" s="117" t="s">
        <v>29</v>
      </c>
    </row>
    <row r="107" spans="1:14" s="4" customFormat="1" ht="20.100000000000001" customHeight="1" x14ac:dyDescent="0.15">
      <c r="A107" s="182" t="s">
        <v>1</v>
      </c>
      <c r="B107" s="183"/>
      <c r="C107" s="186" t="s">
        <v>2</v>
      </c>
      <c r="D107" s="183"/>
      <c r="E107" s="186" t="s">
        <v>3</v>
      </c>
      <c r="F107" s="183"/>
      <c r="G107" s="174" t="s">
        <v>164</v>
      </c>
      <c r="H107" s="174" t="s">
        <v>165</v>
      </c>
      <c r="I107" s="170" t="s">
        <v>188</v>
      </c>
      <c r="J107" s="192"/>
      <c r="K107" s="168" t="s">
        <v>190</v>
      </c>
      <c r="L107" s="166" t="s">
        <v>189</v>
      </c>
      <c r="M107" s="167"/>
      <c r="N107" s="190" t="s">
        <v>4</v>
      </c>
    </row>
    <row r="108" spans="1:14" s="4" customFormat="1" ht="20.100000000000001" customHeight="1" x14ac:dyDescent="0.15">
      <c r="A108" s="184"/>
      <c r="B108" s="185"/>
      <c r="C108" s="187"/>
      <c r="D108" s="185"/>
      <c r="E108" s="187"/>
      <c r="F108" s="185"/>
      <c r="G108" s="175"/>
      <c r="H108" s="175"/>
      <c r="I108" s="35"/>
      <c r="J108" s="94" t="s">
        <v>45</v>
      </c>
      <c r="K108" s="169"/>
      <c r="L108" s="35"/>
      <c r="M108" s="36" t="s">
        <v>45</v>
      </c>
      <c r="N108" s="191"/>
    </row>
    <row r="109" spans="1:14" ht="27.95" customHeight="1" x14ac:dyDescent="0.15">
      <c r="A109" s="101" t="s">
        <v>21</v>
      </c>
      <c r="B109" s="161" t="s">
        <v>181</v>
      </c>
      <c r="C109" s="6"/>
      <c r="D109" s="15"/>
      <c r="E109" s="6"/>
      <c r="F109" s="15"/>
      <c r="G109" s="152">
        <f>G118+G121+G110+G112+G114+G116</f>
        <v>490486</v>
      </c>
      <c r="H109" s="93">
        <f>H118+H121+H110+H112+H114+H116</f>
        <v>515036</v>
      </c>
      <c r="I109" s="81">
        <f t="shared" ref="I109:I123" si="23">+H109-G109</f>
        <v>24550</v>
      </c>
      <c r="J109" s="125">
        <f>+H109/G109-100%</f>
        <v>5.0052397010312166E-2</v>
      </c>
      <c r="K109" s="155">
        <f>SUM(K110:K122)/2</f>
        <v>317126</v>
      </c>
      <c r="L109" s="96">
        <f t="shared" ref="L109:L123" si="24">+H109-K109</f>
        <v>197910</v>
      </c>
      <c r="M109" s="154">
        <f t="shared" ref="M109:M122" si="25">+H109/K109-100%</f>
        <v>0.62407371202613482</v>
      </c>
      <c r="N109" s="132"/>
    </row>
    <row r="110" spans="1:14" ht="27.95" customHeight="1" x14ac:dyDescent="0.15">
      <c r="A110" s="102"/>
      <c r="B110" s="66" t="s">
        <v>184</v>
      </c>
      <c r="C110" s="5" t="s">
        <v>20</v>
      </c>
      <c r="D110" s="11" t="s">
        <v>71</v>
      </c>
      <c r="E110" s="6"/>
      <c r="F110" s="15"/>
      <c r="G110" s="152">
        <f>G111</f>
        <v>338600</v>
      </c>
      <c r="H110" s="153">
        <f>H111</f>
        <v>333800</v>
      </c>
      <c r="I110" s="81">
        <f t="shared" si="23"/>
        <v>-4800</v>
      </c>
      <c r="J110" s="125">
        <f>+H110/G110-100%</f>
        <v>-1.4176018901358556E-2</v>
      </c>
      <c r="K110" s="155">
        <f>K111</f>
        <v>194200</v>
      </c>
      <c r="L110" s="96">
        <f t="shared" si="24"/>
        <v>139600</v>
      </c>
      <c r="M110" s="154">
        <f t="shared" si="25"/>
        <v>0.71884654994850661</v>
      </c>
      <c r="N110" s="132"/>
    </row>
    <row r="111" spans="1:14" ht="27.95" customHeight="1" x14ac:dyDescent="0.15">
      <c r="A111" s="102"/>
      <c r="B111" s="66" t="s">
        <v>185</v>
      </c>
      <c r="C111" s="12"/>
      <c r="D111" s="67"/>
      <c r="E111" s="6" t="s">
        <v>20</v>
      </c>
      <c r="F111" s="7" t="s">
        <v>71</v>
      </c>
      <c r="G111" s="152">
        <v>338600</v>
      </c>
      <c r="H111" s="153">
        <v>333800</v>
      </c>
      <c r="I111" s="81">
        <f t="shared" si="23"/>
        <v>-4800</v>
      </c>
      <c r="J111" s="125">
        <f>+H111/G111-100%</f>
        <v>-1.4176018901358556E-2</v>
      </c>
      <c r="K111" s="155">
        <v>194200</v>
      </c>
      <c r="L111" s="96">
        <f t="shared" si="24"/>
        <v>139600</v>
      </c>
      <c r="M111" s="154">
        <f t="shared" si="25"/>
        <v>0.71884654994850661</v>
      </c>
      <c r="N111" s="132" t="s">
        <v>136</v>
      </c>
    </row>
    <row r="112" spans="1:14" ht="27.95" customHeight="1" x14ac:dyDescent="0.15">
      <c r="A112" s="102"/>
      <c r="B112" s="66"/>
      <c r="C112" s="5" t="s">
        <v>21</v>
      </c>
      <c r="D112" s="11" t="s">
        <v>53</v>
      </c>
      <c r="E112" s="6"/>
      <c r="F112" s="15"/>
      <c r="G112" s="152">
        <f>G113</f>
        <v>3543</v>
      </c>
      <c r="H112" s="153">
        <f>H113</f>
        <v>3543</v>
      </c>
      <c r="I112" s="81">
        <f t="shared" si="23"/>
        <v>0</v>
      </c>
      <c r="J112" s="125">
        <f>+H112/G112-100%</f>
        <v>0</v>
      </c>
      <c r="K112" s="155">
        <f>K113</f>
        <v>4395</v>
      </c>
      <c r="L112" s="96">
        <f t="shared" si="24"/>
        <v>-852</v>
      </c>
      <c r="M112" s="154">
        <f t="shared" si="25"/>
        <v>-0.19385665529010243</v>
      </c>
      <c r="N112" s="132"/>
    </row>
    <row r="113" spans="1:14" ht="27.95" customHeight="1" x14ac:dyDescent="0.15">
      <c r="A113" s="102"/>
      <c r="B113" s="66"/>
      <c r="C113" s="12"/>
      <c r="D113" s="67"/>
      <c r="E113" s="6" t="s">
        <v>20</v>
      </c>
      <c r="F113" s="7" t="s">
        <v>53</v>
      </c>
      <c r="G113" s="152">
        <v>3543</v>
      </c>
      <c r="H113" s="153">
        <v>3543</v>
      </c>
      <c r="I113" s="81">
        <f t="shared" si="23"/>
        <v>0</v>
      </c>
      <c r="J113" s="125">
        <f>+H113/G113-100%</f>
        <v>0</v>
      </c>
      <c r="K113" s="155">
        <v>4395</v>
      </c>
      <c r="L113" s="96">
        <f t="shared" si="24"/>
        <v>-852</v>
      </c>
      <c r="M113" s="154">
        <f t="shared" si="25"/>
        <v>-0.19385665529010243</v>
      </c>
      <c r="N113" s="132" t="s">
        <v>95</v>
      </c>
    </row>
    <row r="114" spans="1:14" ht="27.95" customHeight="1" x14ac:dyDescent="0.15">
      <c r="A114" s="102"/>
      <c r="B114" s="66"/>
      <c r="C114" s="5" t="s">
        <v>22</v>
      </c>
      <c r="D114" s="11" t="s">
        <v>54</v>
      </c>
      <c r="E114" s="6"/>
      <c r="F114" s="15"/>
      <c r="G114" s="152">
        <f>G115</f>
        <v>83666</v>
      </c>
      <c r="H114" s="153">
        <f>H115</f>
        <v>113016</v>
      </c>
      <c r="I114" s="81">
        <f t="shared" si="23"/>
        <v>29350</v>
      </c>
      <c r="J114" s="125">
        <f t="shared" ref="J114:J115" si="26">+H114/G114-100%</f>
        <v>0.35079960796500376</v>
      </c>
      <c r="K114" s="155">
        <f>K115</f>
        <v>105884</v>
      </c>
      <c r="L114" s="96">
        <f t="shared" si="24"/>
        <v>7132</v>
      </c>
      <c r="M114" s="154">
        <f t="shared" si="25"/>
        <v>6.7356730006422172E-2</v>
      </c>
      <c r="N114" s="132"/>
    </row>
    <row r="115" spans="1:14" ht="27.95" customHeight="1" x14ac:dyDescent="0.15">
      <c r="A115" s="102"/>
      <c r="B115" s="66"/>
      <c r="C115" s="12"/>
      <c r="D115" s="67"/>
      <c r="E115" s="6" t="s">
        <v>20</v>
      </c>
      <c r="F115" s="7" t="s">
        <v>54</v>
      </c>
      <c r="G115" s="152">
        <v>83666</v>
      </c>
      <c r="H115" s="153">
        <v>113016</v>
      </c>
      <c r="I115" s="81">
        <f t="shared" si="23"/>
        <v>29350</v>
      </c>
      <c r="J115" s="125">
        <f t="shared" si="26"/>
        <v>0.35079960796500376</v>
      </c>
      <c r="K115" s="155">
        <v>105884</v>
      </c>
      <c r="L115" s="96">
        <f t="shared" si="24"/>
        <v>7132</v>
      </c>
      <c r="M115" s="154">
        <f t="shared" si="25"/>
        <v>6.7356730006422172E-2</v>
      </c>
      <c r="N115" s="132" t="s">
        <v>96</v>
      </c>
    </row>
    <row r="116" spans="1:14" ht="27.95" customHeight="1" x14ac:dyDescent="0.15">
      <c r="A116" s="102"/>
      <c r="B116" s="66"/>
      <c r="C116" s="5" t="s">
        <v>28</v>
      </c>
      <c r="D116" s="11" t="s">
        <v>76</v>
      </c>
      <c r="E116" s="6"/>
      <c r="F116" s="15"/>
      <c r="G116" s="152">
        <f>G117</f>
        <v>60000</v>
      </c>
      <c r="H116" s="153">
        <f>H117</f>
        <v>60000</v>
      </c>
      <c r="I116" s="81">
        <f t="shared" si="23"/>
        <v>0</v>
      </c>
      <c r="J116" s="125">
        <f t="shared" ref="J116:J123" si="27">+H116/G116-100%</f>
        <v>0</v>
      </c>
      <c r="K116" s="155">
        <f>K117</f>
        <v>8000</v>
      </c>
      <c r="L116" s="96">
        <f t="shared" si="24"/>
        <v>52000</v>
      </c>
      <c r="M116" s="154">
        <f t="shared" si="25"/>
        <v>6.5</v>
      </c>
      <c r="N116" s="132"/>
    </row>
    <row r="117" spans="1:14" ht="27.95" customHeight="1" x14ac:dyDescent="0.15">
      <c r="A117" s="102"/>
      <c r="B117" s="66"/>
      <c r="C117" s="12"/>
      <c r="D117" s="67"/>
      <c r="E117" s="6" t="s">
        <v>20</v>
      </c>
      <c r="F117" s="7" t="s">
        <v>76</v>
      </c>
      <c r="G117" s="152">
        <v>60000</v>
      </c>
      <c r="H117" s="153">
        <v>60000</v>
      </c>
      <c r="I117" s="81">
        <f t="shared" si="23"/>
        <v>0</v>
      </c>
      <c r="J117" s="125">
        <f t="shared" si="27"/>
        <v>0</v>
      </c>
      <c r="K117" s="155">
        <v>8000</v>
      </c>
      <c r="L117" s="96">
        <f t="shared" si="24"/>
        <v>52000</v>
      </c>
      <c r="M117" s="154">
        <f t="shared" si="25"/>
        <v>6.5</v>
      </c>
      <c r="N117" s="132" t="s">
        <v>137</v>
      </c>
    </row>
    <row r="118" spans="1:14" ht="27.95" customHeight="1" x14ac:dyDescent="0.15">
      <c r="A118" s="102"/>
      <c r="B118" s="66"/>
      <c r="C118" s="5" t="s">
        <v>52</v>
      </c>
      <c r="D118" s="75" t="s">
        <v>77</v>
      </c>
      <c r="E118" s="6"/>
      <c r="F118" s="15"/>
      <c r="G118" s="152">
        <f>G119</f>
        <v>4627</v>
      </c>
      <c r="H118" s="153">
        <f>H119+H120</f>
        <v>4627</v>
      </c>
      <c r="I118" s="81">
        <f t="shared" si="23"/>
        <v>0</v>
      </c>
      <c r="J118" s="125">
        <f t="shared" si="27"/>
        <v>0</v>
      </c>
      <c r="K118" s="155">
        <f>K119</f>
        <v>4627</v>
      </c>
      <c r="L118" s="96">
        <f t="shared" si="24"/>
        <v>0</v>
      </c>
      <c r="M118" s="154">
        <f t="shared" si="25"/>
        <v>0</v>
      </c>
      <c r="N118" s="132"/>
    </row>
    <row r="119" spans="1:14" ht="27.95" customHeight="1" x14ac:dyDescent="0.15">
      <c r="A119" s="102"/>
      <c r="B119" s="66"/>
      <c r="C119" s="9"/>
      <c r="D119" s="66"/>
      <c r="E119" s="5" t="s">
        <v>20</v>
      </c>
      <c r="F119" s="11" t="s">
        <v>135</v>
      </c>
      <c r="G119" s="152">
        <v>4627</v>
      </c>
      <c r="H119" s="153">
        <v>4627</v>
      </c>
      <c r="I119" s="81">
        <f t="shared" si="23"/>
        <v>0</v>
      </c>
      <c r="J119" s="125">
        <f t="shared" si="27"/>
        <v>0</v>
      </c>
      <c r="K119" s="155">
        <v>4627</v>
      </c>
      <c r="L119" s="96">
        <f t="shared" si="24"/>
        <v>0</v>
      </c>
      <c r="M119" s="154">
        <f t="shared" si="25"/>
        <v>0</v>
      </c>
      <c r="N119" s="132" t="s">
        <v>138</v>
      </c>
    </row>
    <row r="120" spans="1:14" ht="27.95" hidden="1" customHeight="1" x14ac:dyDescent="0.15">
      <c r="A120" s="102"/>
      <c r="B120" s="66"/>
      <c r="C120" s="9"/>
      <c r="D120" s="66"/>
      <c r="E120" s="5" t="s">
        <v>21</v>
      </c>
      <c r="F120" s="11" t="s">
        <v>32</v>
      </c>
      <c r="G120" s="152">
        <v>0</v>
      </c>
      <c r="H120" s="153">
        <v>0</v>
      </c>
      <c r="I120" s="81">
        <f t="shared" si="23"/>
        <v>0</v>
      </c>
      <c r="J120" s="125" t="e">
        <f t="shared" si="27"/>
        <v>#DIV/0!</v>
      </c>
      <c r="K120" s="155">
        <v>0</v>
      </c>
      <c r="L120" s="96">
        <f t="shared" si="24"/>
        <v>0</v>
      </c>
      <c r="M120" s="154" t="e">
        <f t="shared" si="25"/>
        <v>#DIV/0!</v>
      </c>
      <c r="N120" s="132"/>
    </row>
    <row r="121" spans="1:14" ht="27.95" customHeight="1" x14ac:dyDescent="0.15">
      <c r="A121" s="102"/>
      <c r="B121" s="66"/>
      <c r="C121" s="5" t="s">
        <v>79</v>
      </c>
      <c r="D121" s="11" t="s">
        <v>80</v>
      </c>
      <c r="E121" s="6"/>
      <c r="F121" s="15"/>
      <c r="G121" s="152">
        <f>G122</f>
        <v>50</v>
      </c>
      <c r="H121" s="153">
        <f>H122</f>
        <v>50</v>
      </c>
      <c r="I121" s="81">
        <f t="shared" si="23"/>
        <v>0</v>
      </c>
      <c r="J121" s="125">
        <f t="shared" si="27"/>
        <v>0</v>
      </c>
      <c r="K121" s="155">
        <f>K122</f>
        <v>20</v>
      </c>
      <c r="L121" s="96">
        <f t="shared" si="24"/>
        <v>30</v>
      </c>
      <c r="M121" s="154">
        <f t="shared" si="25"/>
        <v>1.5</v>
      </c>
      <c r="N121" s="132"/>
    </row>
    <row r="122" spans="1:14" ht="27.95" customHeight="1" x14ac:dyDescent="0.15">
      <c r="A122" s="112"/>
      <c r="B122" s="67"/>
      <c r="C122" s="12"/>
      <c r="D122" s="67"/>
      <c r="E122" s="6" t="s">
        <v>20</v>
      </c>
      <c r="F122" s="7" t="s">
        <v>80</v>
      </c>
      <c r="G122" s="152">
        <v>50</v>
      </c>
      <c r="H122" s="153">
        <v>50</v>
      </c>
      <c r="I122" s="81">
        <f t="shared" si="23"/>
        <v>0</v>
      </c>
      <c r="J122" s="125">
        <f t="shared" si="27"/>
        <v>0</v>
      </c>
      <c r="K122" s="155">
        <v>20</v>
      </c>
      <c r="L122" s="96">
        <f t="shared" si="24"/>
        <v>30</v>
      </c>
      <c r="M122" s="154">
        <f t="shared" si="25"/>
        <v>1.5</v>
      </c>
      <c r="N122" s="132" t="s">
        <v>105</v>
      </c>
    </row>
    <row r="123" spans="1:14" s="8" customFormat="1" ht="27.95" customHeight="1" thickBot="1" x14ac:dyDescent="0.2">
      <c r="A123" s="194" t="s">
        <v>142</v>
      </c>
      <c r="B123" s="195"/>
      <c r="C123" s="195"/>
      <c r="D123" s="195"/>
      <c r="E123" s="195"/>
      <c r="F123" s="196"/>
      <c r="G123" s="108">
        <f>G91+G109</f>
        <v>2965680</v>
      </c>
      <c r="H123" s="109">
        <f>H91+H109</f>
        <v>3005056</v>
      </c>
      <c r="I123" s="110">
        <f t="shared" si="23"/>
        <v>39376</v>
      </c>
      <c r="J123" s="131">
        <f t="shared" si="27"/>
        <v>1.3277224784872255E-2</v>
      </c>
      <c r="K123" s="156">
        <f>K91+K109</f>
        <v>2477538</v>
      </c>
      <c r="L123" s="99">
        <f t="shared" si="24"/>
        <v>527518</v>
      </c>
      <c r="M123" s="114">
        <f>+H123/K123-100%</f>
        <v>0.21292024582468572</v>
      </c>
      <c r="N123" s="136"/>
    </row>
    <row r="124" spans="1:14" ht="27.95" customHeight="1" x14ac:dyDescent="0.15">
      <c r="A124" s="13"/>
      <c r="B124" s="68"/>
      <c r="C124" s="13"/>
      <c r="D124" s="68"/>
      <c r="E124" s="13"/>
      <c r="F124" s="14"/>
      <c r="G124" s="78"/>
      <c r="H124" s="78"/>
      <c r="I124" s="83"/>
      <c r="J124" s="89"/>
      <c r="K124" s="85"/>
      <c r="L124" s="85"/>
      <c r="M124" s="92"/>
      <c r="N124" s="124"/>
    </row>
    <row r="125" spans="1:14" ht="12" customHeight="1" thickBot="1" x14ac:dyDescent="0.2">
      <c r="B125" s="23" t="s">
        <v>18</v>
      </c>
      <c r="N125" s="117" t="s">
        <v>29</v>
      </c>
    </row>
    <row r="126" spans="1:14" s="4" customFormat="1" ht="20.100000000000001" customHeight="1" x14ac:dyDescent="0.15">
      <c r="A126" s="182" t="s">
        <v>1</v>
      </c>
      <c r="B126" s="183"/>
      <c r="C126" s="186" t="s">
        <v>2</v>
      </c>
      <c r="D126" s="183"/>
      <c r="E126" s="186" t="s">
        <v>3</v>
      </c>
      <c r="F126" s="183"/>
      <c r="G126" s="174" t="s">
        <v>164</v>
      </c>
      <c r="H126" s="174" t="s">
        <v>165</v>
      </c>
      <c r="I126" s="170" t="s">
        <v>188</v>
      </c>
      <c r="J126" s="192"/>
      <c r="K126" s="168" t="s">
        <v>190</v>
      </c>
      <c r="L126" s="166" t="s">
        <v>189</v>
      </c>
      <c r="M126" s="167"/>
      <c r="N126" s="190" t="s">
        <v>4</v>
      </c>
    </row>
    <row r="127" spans="1:14" s="4" customFormat="1" ht="20.100000000000001" customHeight="1" x14ac:dyDescent="0.15">
      <c r="A127" s="184"/>
      <c r="B127" s="185"/>
      <c r="C127" s="187"/>
      <c r="D127" s="185"/>
      <c r="E127" s="187"/>
      <c r="F127" s="185"/>
      <c r="G127" s="175"/>
      <c r="H127" s="175"/>
      <c r="I127" s="35"/>
      <c r="J127" s="94" t="s">
        <v>45</v>
      </c>
      <c r="K127" s="169"/>
      <c r="L127" s="35"/>
      <c r="M127" s="36" t="s">
        <v>45</v>
      </c>
      <c r="N127" s="191"/>
    </row>
    <row r="128" spans="1:14" ht="27.95" customHeight="1" x14ac:dyDescent="0.15">
      <c r="A128" s="138" t="s">
        <v>0</v>
      </c>
      <c r="B128" s="11" t="s">
        <v>146</v>
      </c>
      <c r="C128" s="28"/>
      <c r="D128" s="29"/>
      <c r="E128" s="28"/>
      <c r="F128" s="29"/>
      <c r="G128" s="76">
        <f>G129+G136+G138+G140</f>
        <v>3281080</v>
      </c>
      <c r="H128" s="93">
        <f>H129+H136+H138+H140</f>
        <v>3289699</v>
      </c>
      <c r="I128" s="81">
        <f t="shared" ref="I128:I141" si="28">+H128-G128</f>
        <v>8619</v>
      </c>
      <c r="J128" s="125">
        <f t="shared" ref="J128:J141" si="29">+H128/G128-100%</f>
        <v>2.6268789544905413E-3</v>
      </c>
      <c r="K128" s="95">
        <f>SUM(K129:K141)/2</f>
        <v>2930868</v>
      </c>
      <c r="L128" s="96">
        <f t="shared" ref="L128:L141" si="30">+H128-K128</f>
        <v>358831</v>
      </c>
      <c r="M128" s="97">
        <f t="shared" ref="M128:M141" si="31">+H128/K128-100%</f>
        <v>0.12243164823526675</v>
      </c>
      <c r="N128" s="132"/>
    </row>
    <row r="129" spans="1:14" ht="27.95" customHeight="1" x14ac:dyDescent="0.15">
      <c r="A129" s="139"/>
      <c r="B129" s="71" t="s">
        <v>147</v>
      </c>
      <c r="C129" s="27" t="s">
        <v>20</v>
      </c>
      <c r="D129" s="34" t="s">
        <v>24</v>
      </c>
      <c r="E129" s="28"/>
      <c r="F129" s="29"/>
      <c r="G129" s="152">
        <f>SUM(G130:G135)</f>
        <v>1443005</v>
      </c>
      <c r="H129" s="153">
        <f>SUM(H130:H135)</f>
        <v>1455624</v>
      </c>
      <c r="I129" s="81">
        <f t="shared" si="28"/>
        <v>12619</v>
      </c>
      <c r="J129" s="125">
        <f t="shared" si="29"/>
        <v>8.7449454437094065E-3</v>
      </c>
      <c r="K129" s="159">
        <f>SUM(K130:K135)</f>
        <v>1126141</v>
      </c>
      <c r="L129" s="96">
        <f t="shared" si="30"/>
        <v>329483</v>
      </c>
      <c r="M129" s="97">
        <f t="shared" si="31"/>
        <v>0.29257703964246051</v>
      </c>
      <c r="N129" s="132"/>
    </row>
    <row r="130" spans="1:14" ht="27.95" customHeight="1" x14ac:dyDescent="0.15">
      <c r="A130" s="139"/>
      <c r="B130" s="72" t="s">
        <v>151</v>
      </c>
      <c r="C130" s="30"/>
      <c r="D130" s="72"/>
      <c r="E130" s="27" t="s">
        <v>20</v>
      </c>
      <c r="F130" s="21" t="s">
        <v>109</v>
      </c>
      <c r="G130" s="152">
        <v>854384</v>
      </c>
      <c r="H130" s="153">
        <v>852284</v>
      </c>
      <c r="I130" s="81">
        <f t="shared" si="28"/>
        <v>-2100</v>
      </c>
      <c r="J130" s="125">
        <f t="shared" si="29"/>
        <v>-2.4579111968389133E-3</v>
      </c>
      <c r="K130" s="159">
        <v>743342</v>
      </c>
      <c r="L130" s="96">
        <f t="shared" si="30"/>
        <v>108942</v>
      </c>
      <c r="M130" s="97">
        <f t="shared" si="31"/>
        <v>0.14655703565788025</v>
      </c>
      <c r="N130" s="132" t="s">
        <v>106</v>
      </c>
    </row>
    <row r="131" spans="1:14" ht="27.95" customHeight="1" x14ac:dyDescent="0.15">
      <c r="A131" s="139"/>
      <c r="B131" s="72"/>
      <c r="C131" s="30"/>
      <c r="D131" s="72"/>
      <c r="E131" s="27" t="s">
        <v>72</v>
      </c>
      <c r="F131" s="21" t="s">
        <v>110</v>
      </c>
      <c r="G131" s="152">
        <v>89323</v>
      </c>
      <c r="H131" s="153">
        <v>89323</v>
      </c>
      <c r="I131" s="81">
        <f t="shared" si="28"/>
        <v>0</v>
      </c>
      <c r="J131" s="125">
        <f t="shared" si="29"/>
        <v>0</v>
      </c>
      <c r="K131" s="159">
        <v>17380</v>
      </c>
      <c r="L131" s="96">
        <f t="shared" si="30"/>
        <v>71943</v>
      </c>
      <c r="M131" s="97">
        <f t="shared" si="31"/>
        <v>4.1394131185270426</v>
      </c>
      <c r="N131" s="132" t="s">
        <v>179</v>
      </c>
    </row>
    <row r="132" spans="1:14" ht="27.95" customHeight="1" x14ac:dyDescent="0.15">
      <c r="A132" s="139"/>
      <c r="B132" s="72"/>
      <c r="C132" s="30"/>
      <c r="D132" s="72"/>
      <c r="E132" s="27" t="s">
        <v>47</v>
      </c>
      <c r="F132" s="21" t="s">
        <v>111</v>
      </c>
      <c r="G132" s="152">
        <v>147270</v>
      </c>
      <c r="H132" s="153">
        <v>137270</v>
      </c>
      <c r="I132" s="81">
        <f t="shared" si="28"/>
        <v>-10000</v>
      </c>
      <c r="J132" s="125">
        <f t="shared" si="29"/>
        <v>-6.790249202145715E-2</v>
      </c>
      <c r="K132" s="159">
        <v>21140</v>
      </c>
      <c r="L132" s="96">
        <f t="shared" si="30"/>
        <v>116130</v>
      </c>
      <c r="M132" s="97">
        <f t="shared" si="31"/>
        <v>5.4933774834437088</v>
      </c>
      <c r="N132" s="132" t="s">
        <v>179</v>
      </c>
    </row>
    <row r="133" spans="1:14" ht="27.95" customHeight="1" x14ac:dyDescent="0.15">
      <c r="A133" s="139"/>
      <c r="B133" s="72"/>
      <c r="C133" s="30"/>
      <c r="D133" s="72"/>
      <c r="E133" s="27" t="s">
        <v>49</v>
      </c>
      <c r="F133" s="21" t="s">
        <v>112</v>
      </c>
      <c r="G133" s="152">
        <v>9667</v>
      </c>
      <c r="H133" s="153">
        <v>0</v>
      </c>
      <c r="I133" s="81">
        <f t="shared" si="28"/>
        <v>-9667</v>
      </c>
      <c r="J133" s="125">
        <f t="shared" si="29"/>
        <v>-1</v>
      </c>
      <c r="K133" s="159">
        <v>0</v>
      </c>
      <c r="L133" s="96">
        <f t="shared" si="30"/>
        <v>0</v>
      </c>
      <c r="M133" s="113" t="s">
        <v>118</v>
      </c>
      <c r="N133" s="132"/>
    </row>
    <row r="134" spans="1:14" ht="27.95" customHeight="1" x14ac:dyDescent="0.15">
      <c r="A134" s="139"/>
      <c r="B134" s="72"/>
      <c r="C134" s="30"/>
      <c r="D134" s="72"/>
      <c r="E134" s="27" t="s">
        <v>51</v>
      </c>
      <c r="F134" s="21" t="s">
        <v>113</v>
      </c>
      <c r="G134" s="152">
        <v>310270</v>
      </c>
      <c r="H134" s="153">
        <v>344656</v>
      </c>
      <c r="I134" s="81">
        <f t="shared" si="28"/>
        <v>34386</v>
      </c>
      <c r="J134" s="125">
        <f t="shared" si="29"/>
        <v>0.11082605472652851</v>
      </c>
      <c r="K134" s="159">
        <v>310270</v>
      </c>
      <c r="L134" s="96">
        <f t="shared" si="30"/>
        <v>34386</v>
      </c>
      <c r="M134" s="97">
        <f t="shared" si="31"/>
        <v>0.11082605472652851</v>
      </c>
      <c r="N134" s="132" t="s">
        <v>116</v>
      </c>
    </row>
    <row r="135" spans="1:14" ht="27.95" customHeight="1" x14ac:dyDescent="0.15">
      <c r="A135" s="139"/>
      <c r="B135" s="72"/>
      <c r="C135" s="30"/>
      <c r="D135" s="72"/>
      <c r="E135" s="27" t="s">
        <v>57</v>
      </c>
      <c r="F135" s="21" t="s">
        <v>81</v>
      </c>
      <c r="G135" s="152">
        <v>32091</v>
      </c>
      <c r="H135" s="153">
        <v>32091</v>
      </c>
      <c r="I135" s="81">
        <f t="shared" si="28"/>
        <v>0</v>
      </c>
      <c r="J135" s="125">
        <f t="shared" si="29"/>
        <v>0</v>
      </c>
      <c r="K135" s="159">
        <v>34009</v>
      </c>
      <c r="L135" s="96">
        <f t="shared" si="30"/>
        <v>-1918</v>
      </c>
      <c r="M135" s="97">
        <f t="shared" si="31"/>
        <v>-5.6396836131612171E-2</v>
      </c>
      <c r="N135" s="132" t="s">
        <v>117</v>
      </c>
    </row>
    <row r="136" spans="1:14" ht="27.95" customHeight="1" x14ac:dyDescent="0.15">
      <c r="A136" s="139"/>
      <c r="B136" s="72"/>
      <c r="C136" s="27" t="s">
        <v>21</v>
      </c>
      <c r="D136" s="21" t="s">
        <v>25</v>
      </c>
      <c r="E136" s="28"/>
      <c r="F136" s="29"/>
      <c r="G136" s="152">
        <f>G137</f>
        <v>1831075</v>
      </c>
      <c r="H136" s="153">
        <f>H137</f>
        <v>1831075</v>
      </c>
      <c r="I136" s="81">
        <f t="shared" si="28"/>
        <v>0</v>
      </c>
      <c r="J136" s="125">
        <f t="shared" si="29"/>
        <v>0</v>
      </c>
      <c r="K136" s="159">
        <f>K137</f>
        <v>1797727</v>
      </c>
      <c r="L136" s="96">
        <f t="shared" si="30"/>
        <v>33348</v>
      </c>
      <c r="M136" s="97">
        <f t="shared" si="31"/>
        <v>1.8550091309748273E-2</v>
      </c>
      <c r="N136" s="132"/>
    </row>
    <row r="137" spans="1:14" ht="27.95" customHeight="1" x14ac:dyDescent="0.15">
      <c r="A137" s="139"/>
      <c r="B137" s="72"/>
      <c r="C137" s="31"/>
      <c r="D137" s="73"/>
      <c r="E137" s="28" t="s">
        <v>20</v>
      </c>
      <c r="F137" s="32" t="s">
        <v>25</v>
      </c>
      <c r="G137" s="152">
        <v>1831075</v>
      </c>
      <c r="H137" s="153">
        <v>1831075</v>
      </c>
      <c r="I137" s="81">
        <f t="shared" si="28"/>
        <v>0</v>
      </c>
      <c r="J137" s="125">
        <f t="shared" si="29"/>
        <v>0</v>
      </c>
      <c r="K137" s="159">
        <v>1797727</v>
      </c>
      <c r="L137" s="96">
        <f t="shared" si="30"/>
        <v>33348</v>
      </c>
      <c r="M137" s="97">
        <f t="shared" si="31"/>
        <v>1.8550091309748273E-2</v>
      </c>
      <c r="N137" s="132" t="s">
        <v>107</v>
      </c>
    </row>
    <row r="138" spans="1:14" ht="27.95" customHeight="1" x14ac:dyDescent="0.15">
      <c r="A138" s="139"/>
      <c r="B138" s="72"/>
      <c r="C138" s="27" t="s">
        <v>48</v>
      </c>
      <c r="D138" s="21" t="s">
        <v>82</v>
      </c>
      <c r="E138" s="28"/>
      <c r="F138" s="29"/>
      <c r="G138" s="152">
        <f>G139</f>
        <v>2000</v>
      </c>
      <c r="H138" s="153">
        <f>H139</f>
        <v>3000</v>
      </c>
      <c r="I138" s="81">
        <f t="shared" si="28"/>
        <v>1000</v>
      </c>
      <c r="J138" s="125">
        <f t="shared" si="29"/>
        <v>0.5</v>
      </c>
      <c r="K138" s="159">
        <f>K139</f>
        <v>2000</v>
      </c>
      <c r="L138" s="96">
        <f t="shared" si="30"/>
        <v>1000</v>
      </c>
      <c r="M138" s="97">
        <f t="shared" si="31"/>
        <v>0.5</v>
      </c>
      <c r="N138" s="132"/>
    </row>
    <row r="139" spans="1:14" ht="27.95" customHeight="1" x14ac:dyDescent="0.15">
      <c r="A139" s="139"/>
      <c r="B139" s="72"/>
      <c r="C139" s="31"/>
      <c r="D139" s="73"/>
      <c r="E139" s="28" t="s">
        <v>20</v>
      </c>
      <c r="F139" s="32" t="s">
        <v>82</v>
      </c>
      <c r="G139" s="152">
        <v>2000</v>
      </c>
      <c r="H139" s="153">
        <v>3000</v>
      </c>
      <c r="I139" s="81">
        <f t="shared" si="28"/>
        <v>1000</v>
      </c>
      <c r="J139" s="125">
        <f t="shared" si="29"/>
        <v>0.5</v>
      </c>
      <c r="K139" s="159">
        <v>2000</v>
      </c>
      <c r="L139" s="96">
        <f t="shared" si="30"/>
        <v>1000</v>
      </c>
      <c r="M139" s="97">
        <f t="shared" si="31"/>
        <v>0.5</v>
      </c>
      <c r="N139" s="132" t="s">
        <v>108</v>
      </c>
    </row>
    <row r="140" spans="1:14" ht="27.95" customHeight="1" x14ac:dyDescent="0.15">
      <c r="A140" s="139"/>
      <c r="B140" s="72"/>
      <c r="C140" s="27" t="s">
        <v>50</v>
      </c>
      <c r="D140" s="21" t="s">
        <v>23</v>
      </c>
      <c r="E140" s="28"/>
      <c r="F140" s="29"/>
      <c r="G140" s="152">
        <f>G141</f>
        <v>5000</v>
      </c>
      <c r="H140" s="153">
        <f>H141</f>
        <v>0</v>
      </c>
      <c r="I140" s="81">
        <f t="shared" si="28"/>
        <v>-5000</v>
      </c>
      <c r="J140" s="125">
        <f t="shared" si="29"/>
        <v>-1</v>
      </c>
      <c r="K140" s="159">
        <f>K141</f>
        <v>5000</v>
      </c>
      <c r="L140" s="96">
        <f t="shared" si="30"/>
        <v>-5000</v>
      </c>
      <c r="M140" s="97">
        <f t="shared" si="31"/>
        <v>-1</v>
      </c>
      <c r="N140" s="132"/>
    </row>
    <row r="141" spans="1:14" ht="27.95" customHeight="1" thickBot="1" x14ac:dyDescent="0.2">
      <c r="A141" s="140"/>
      <c r="B141" s="141"/>
      <c r="C141" s="142"/>
      <c r="D141" s="141"/>
      <c r="E141" s="143" t="s">
        <v>20</v>
      </c>
      <c r="F141" s="144" t="s">
        <v>23</v>
      </c>
      <c r="G141" s="157">
        <v>5000</v>
      </c>
      <c r="H141" s="158">
        <v>0</v>
      </c>
      <c r="I141" s="110">
        <f t="shared" si="28"/>
        <v>-5000</v>
      </c>
      <c r="J141" s="131">
        <f t="shared" si="29"/>
        <v>-1</v>
      </c>
      <c r="K141" s="160">
        <v>5000</v>
      </c>
      <c r="L141" s="99">
        <f t="shared" si="30"/>
        <v>-5000</v>
      </c>
      <c r="M141" s="100">
        <f t="shared" si="31"/>
        <v>-1</v>
      </c>
      <c r="N141" s="133"/>
    </row>
    <row r="142" spans="1:14" ht="24" customHeight="1" x14ac:dyDescent="0.15">
      <c r="A142" s="24"/>
      <c r="B142" s="74"/>
      <c r="C142" s="22"/>
      <c r="D142" s="23"/>
      <c r="E142" s="22"/>
      <c r="F142" s="23"/>
      <c r="G142" s="79"/>
      <c r="H142" s="80"/>
      <c r="I142" s="80"/>
      <c r="J142" s="90"/>
      <c r="K142" s="82"/>
      <c r="L142" s="82"/>
    </row>
    <row r="143" spans="1:14" ht="12" customHeight="1" thickBot="1" x14ac:dyDescent="0.2">
      <c r="B143" s="23"/>
      <c r="N143" s="117" t="s">
        <v>29</v>
      </c>
    </row>
    <row r="144" spans="1:14" s="4" customFormat="1" ht="20.100000000000001" customHeight="1" x14ac:dyDescent="0.15">
      <c r="A144" s="182" t="s">
        <v>1</v>
      </c>
      <c r="B144" s="183"/>
      <c r="C144" s="186" t="s">
        <v>2</v>
      </c>
      <c r="D144" s="183"/>
      <c r="E144" s="186" t="s">
        <v>3</v>
      </c>
      <c r="F144" s="183"/>
      <c r="G144" s="174" t="s">
        <v>164</v>
      </c>
      <c r="H144" s="174" t="s">
        <v>165</v>
      </c>
      <c r="I144" s="170" t="s">
        <v>188</v>
      </c>
      <c r="J144" s="192"/>
      <c r="K144" s="168" t="s">
        <v>190</v>
      </c>
      <c r="L144" s="166" t="s">
        <v>189</v>
      </c>
      <c r="M144" s="167"/>
      <c r="N144" s="190" t="s">
        <v>4</v>
      </c>
    </row>
    <row r="145" spans="1:14" s="4" customFormat="1" ht="20.100000000000001" customHeight="1" x14ac:dyDescent="0.15">
      <c r="A145" s="184"/>
      <c r="B145" s="185"/>
      <c r="C145" s="187"/>
      <c r="D145" s="185"/>
      <c r="E145" s="187"/>
      <c r="F145" s="185"/>
      <c r="G145" s="175"/>
      <c r="H145" s="175"/>
      <c r="I145" s="35"/>
      <c r="J145" s="94" t="s">
        <v>45</v>
      </c>
      <c r="K145" s="169"/>
      <c r="L145" s="35"/>
      <c r="M145" s="36" t="s">
        <v>45</v>
      </c>
      <c r="N145" s="191"/>
    </row>
    <row r="146" spans="1:14" ht="27.95" customHeight="1" x14ac:dyDescent="0.15">
      <c r="A146" s="138" t="s">
        <v>124</v>
      </c>
      <c r="B146" s="161" t="s">
        <v>181</v>
      </c>
      <c r="C146" s="28"/>
      <c r="D146" s="29"/>
      <c r="E146" s="28"/>
      <c r="F146" s="29"/>
      <c r="G146" s="76">
        <f>G147+G150+G152+G154</f>
        <v>644935</v>
      </c>
      <c r="H146" s="93">
        <f>H147+H150+H152+H154</f>
        <v>635435</v>
      </c>
      <c r="I146" s="81">
        <f t="shared" ref="I146:I156" si="32">+H146-G146</f>
        <v>-9500</v>
      </c>
      <c r="J146" s="125">
        <f t="shared" ref="J146:J156" si="33">+H146/G146-100%</f>
        <v>-1.4730166605937067E-2</v>
      </c>
      <c r="K146" s="159">
        <f>SUM(K147:K155)/2</f>
        <v>433716</v>
      </c>
      <c r="L146" s="96">
        <f t="shared" ref="L146:L156" si="34">+H146-K146</f>
        <v>201719</v>
      </c>
      <c r="M146" s="97">
        <f t="shared" ref="M146:M155" si="35">+H146/K146-100%</f>
        <v>0.46509467024504514</v>
      </c>
      <c r="N146" s="132"/>
    </row>
    <row r="147" spans="1:14" ht="27.95" customHeight="1" x14ac:dyDescent="0.15">
      <c r="A147" s="139"/>
      <c r="B147" s="71" t="s">
        <v>184</v>
      </c>
      <c r="C147" s="27" t="s">
        <v>20</v>
      </c>
      <c r="D147" s="34" t="s">
        <v>24</v>
      </c>
      <c r="E147" s="28"/>
      <c r="F147" s="29"/>
      <c r="G147" s="152">
        <f>SUM(G148:G149)</f>
        <v>205217</v>
      </c>
      <c r="H147" s="153">
        <f>SUM(H148:H149)</f>
        <v>200217</v>
      </c>
      <c r="I147" s="81">
        <f t="shared" si="32"/>
        <v>-5000</v>
      </c>
      <c r="J147" s="125">
        <f t="shared" si="33"/>
        <v>-2.4364453237304851E-2</v>
      </c>
      <c r="K147" s="159">
        <f>SUM(K148:K149)</f>
        <v>17952</v>
      </c>
      <c r="L147" s="96">
        <f>+H147-K147</f>
        <v>182265</v>
      </c>
      <c r="M147" s="162">
        <f>+H147/K147-100%</f>
        <v>10.152907754010695</v>
      </c>
      <c r="N147" s="132"/>
    </row>
    <row r="148" spans="1:14" ht="27.95" customHeight="1" x14ac:dyDescent="0.15">
      <c r="A148" s="139"/>
      <c r="B148" s="72" t="s">
        <v>186</v>
      </c>
      <c r="C148" s="30"/>
      <c r="D148" s="72"/>
      <c r="E148" s="27" t="s">
        <v>0</v>
      </c>
      <c r="F148" s="34" t="s">
        <v>171</v>
      </c>
      <c r="G148" s="152">
        <v>50000</v>
      </c>
      <c r="H148" s="153">
        <v>45000</v>
      </c>
      <c r="I148" s="81">
        <f t="shared" si="32"/>
        <v>-5000</v>
      </c>
      <c r="J148" s="125">
        <f t="shared" si="33"/>
        <v>-9.9999999999999978E-2</v>
      </c>
      <c r="K148" s="159">
        <v>0</v>
      </c>
      <c r="L148" s="96">
        <f t="shared" si="34"/>
        <v>45000</v>
      </c>
      <c r="M148" s="113" t="s">
        <v>178</v>
      </c>
      <c r="N148" s="132" t="s">
        <v>172</v>
      </c>
    </row>
    <row r="149" spans="1:14" ht="27.95" customHeight="1" x14ac:dyDescent="0.15">
      <c r="A149" s="139"/>
      <c r="B149" s="72"/>
      <c r="C149" s="30"/>
      <c r="D149" s="72"/>
      <c r="E149" s="27" t="s">
        <v>72</v>
      </c>
      <c r="F149" s="34" t="s">
        <v>139</v>
      </c>
      <c r="G149" s="152">
        <v>155217</v>
      </c>
      <c r="H149" s="153">
        <v>155217</v>
      </c>
      <c r="I149" s="81">
        <f t="shared" si="32"/>
        <v>0</v>
      </c>
      <c r="J149" s="125">
        <f>+H149/G149-100%</f>
        <v>0</v>
      </c>
      <c r="K149" s="159">
        <v>17952</v>
      </c>
      <c r="L149" s="96">
        <f t="shared" si="34"/>
        <v>137265</v>
      </c>
      <c r="M149" s="97">
        <f t="shared" si="35"/>
        <v>7.6462232620320858</v>
      </c>
      <c r="N149" s="132" t="s">
        <v>173</v>
      </c>
    </row>
    <row r="150" spans="1:14" ht="27.95" customHeight="1" x14ac:dyDescent="0.15">
      <c r="A150" s="139"/>
      <c r="B150" s="72"/>
      <c r="C150" s="27" t="s">
        <v>21</v>
      </c>
      <c r="D150" s="21" t="s">
        <v>25</v>
      </c>
      <c r="E150" s="28"/>
      <c r="F150" s="29"/>
      <c r="G150" s="152">
        <f>G151</f>
        <v>434218</v>
      </c>
      <c r="H150" s="153">
        <f>H151</f>
        <v>434218</v>
      </c>
      <c r="I150" s="81">
        <f t="shared" si="32"/>
        <v>0</v>
      </c>
      <c r="J150" s="125">
        <f>+H150/G150-100%</f>
        <v>0</v>
      </c>
      <c r="K150" s="159">
        <f>K151</f>
        <v>410264</v>
      </c>
      <c r="L150" s="96">
        <f t="shared" si="34"/>
        <v>23954</v>
      </c>
      <c r="M150" s="97">
        <f t="shared" si="35"/>
        <v>5.838679484429532E-2</v>
      </c>
      <c r="N150" s="132"/>
    </row>
    <row r="151" spans="1:14" ht="27.95" customHeight="1" x14ac:dyDescent="0.15">
      <c r="A151" s="139"/>
      <c r="B151" s="72"/>
      <c r="C151" s="31"/>
      <c r="D151" s="73"/>
      <c r="E151" s="28" t="s">
        <v>20</v>
      </c>
      <c r="F151" s="32" t="s">
        <v>25</v>
      </c>
      <c r="G151" s="152">
        <v>434218</v>
      </c>
      <c r="H151" s="153">
        <v>434218</v>
      </c>
      <c r="I151" s="81">
        <f t="shared" si="32"/>
        <v>0</v>
      </c>
      <c r="J151" s="125">
        <f t="shared" si="33"/>
        <v>0</v>
      </c>
      <c r="K151" s="159">
        <v>410264</v>
      </c>
      <c r="L151" s="96">
        <f t="shared" si="34"/>
        <v>23954</v>
      </c>
      <c r="M151" s="97">
        <f t="shared" si="35"/>
        <v>5.838679484429532E-2</v>
      </c>
      <c r="N151" s="132" t="s">
        <v>107</v>
      </c>
    </row>
    <row r="152" spans="1:14" ht="27.95" customHeight="1" x14ac:dyDescent="0.15">
      <c r="A152" s="139"/>
      <c r="B152" s="72"/>
      <c r="C152" s="27" t="s">
        <v>22</v>
      </c>
      <c r="D152" s="21" t="s">
        <v>82</v>
      </c>
      <c r="E152" s="28"/>
      <c r="F152" s="29"/>
      <c r="G152" s="152">
        <f>G153</f>
        <v>500</v>
      </c>
      <c r="H152" s="153">
        <f>H153</f>
        <v>1000</v>
      </c>
      <c r="I152" s="81">
        <f t="shared" si="32"/>
        <v>500</v>
      </c>
      <c r="J152" s="125">
        <f t="shared" si="33"/>
        <v>1</v>
      </c>
      <c r="K152" s="159">
        <f>K153</f>
        <v>500</v>
      </c>
      <c r="L152" s="96">
        <f t="shared" si="34"/>
        <v>500</v>
      </c>
      <c r="M152" s="97">
        <f t="shared" si="35"/>
        <v>1</v>
      </c>
      <c r="N152" s="132"/>
    </row>
    <row r="153" spans="1:14" ht="27.95" customHeight="1" x14ac:dyDescent="0.15">
      <c r="A153" s="139"/>
      <c r="B153" s="72"/>
      <c r="C153" s="31"/>
      <c r="D153" s="73"/>
      <c r="E153" s="28" t="s">
        <v>20</v>
      </c>
      <c r="F153" s="32" t="s">
        <v>82</v>
      </c>
      <c r="G153" s="152">
        <v>500</v>
      </c>
      <c r="H153" s="153">
        <v>1000</v>
      </c>
      <c r="I153" s="81">
        <f t="shared" si="32"/>
        <v>500</v>
      </c>
      <c r="J153" s="125">
        <f t="shared" si="33"/>
        <v>1</v>
      </c>
      <c r="K153" s="159">
        <v>500</v>
      </c>
      <c r="L153" s="96">
        <f t="shared" si="34"/>
        <v>500</v>
      </c>
      <c r="M153" s="97">
        <f t="shared" si="35"/>
        <v>1</v>
      </c>
      <c r="N153" s="132" t="s">
        <v>108</v>
      </c>
    </row>
    <row r="154" spans="1:14" ht="27.95" customHeight="1" x14ac:dyDescent="0.15">
      <c r="A154" s="139"/>
      <c r="B154" s="72"/>
      <c r="C154" s="27" t="s">
        <v>28</v>
      </c>
      <c r="D154" s="21" t="s">
        <v>23</v>
      </c>
      <c r="E154" s="28"/>
      <c r="F154" s="29"/>
      <c r="G154" s="152">
        <f>G155</f>
        <v>5000</v>
      </c>
      <c r="H154" s="153">
        <f>H155</f>
        <v>0</v>
      </c>
      <c r="I154" s="81">
        <f t="shared" si="32"/>
        <v>-5000</v>
      </c>
      <c r="J154" s="125">
        <f t="shared" si="33"/>
        <v>-1</v>
      </c>
      <c r="K154" s="159">
        <f>K155</f>
        <v>5000</v>
      </c>
      <c r="L154" s="96">
        <f t="shared" si="34"/>
        <v>-5000</v>
      </c>
      <c r="M154" s="97">
        <f t="shared" si="35"/>
        <v>-1</v>
      </c>
      <c r="N154" s="132"/>
    </row>
    <row r="155" spans="1:14" ht="27.95" customHeight="1" x14ac:dyDescent="0.15">
      <c r="A155" s="145"/>
      <c r="B155" s="73"/>
      <c r="C155" s="31"/>
      <c r="D155" s="73"/>
      <c r="E155" s="28" t="s">
        <v>20</v>
      </c>
      <c r="F155" s="32" t="s">
        <v>23</v>
      </c>
      <c r="G155" s="152">
        <v>5000</v>
      </c>
      <c r="H155" s="153">
        <v>0</v>
      </c>
      <c r="I155" s="81">
        <f t="shared" si="32"/>
        <v>-5000</v>
      </c>
      <c r="J155" s="125">
        <f t="shared" si="33"/>
        <v>-1</v>
      </c>
      <c r="K155" s="159">
        <v>5000</v>
      </c>
      <c r="L155" s="96">
        <f t="shared" si="34"/>
        <v>-5000</v>
      </c>
      <c r="M155" s="97">
        <f t="shared" si="35"/>
        <v>-1</v>
      </c>
      <c r="N155" s="132"/>
    </row>
    <row r="156" spans="1:14" s="8" customFormat="1" ht="27.95" customHeight="1" thickBot="1" x14ac:dyDescent="0.2">
      <c r="A156" s="194" t="s">
        <v>143</v>
      </c>
      <c r="B156" s="195"/>
      <c r="C156" s="195"/>
      <c r="D156" s="195"/>
      <c r="E156" s="195"/>
      <c r="F156" s="196"/>
      <c r="G156" s="108">
        <f>G128+G146</f>
        <v>3926015</v>
      </c>
      <c r="H156" s="109">
        <f>H128+H146</f>
        <v>3925134</v>
      </c>
      <c r="I156" s="110">
        <f t="shared" si="32"/>
        <v>-881</v>
      </c>
      <c r="J156" s="131">
        <f t="shared" si="33"/>
        <v>-2.2440056902484073E-4</v>
      </c>
      <c r="K156" s="98">
        <f>K128+K146</f>
        <v>3364584</v>
      </c>
      <c r="L156" s="99">
        <f t="shared" si="34"/>
        <v>560550</v>
      </c>
      <c r="M156" s="100">
        <f>+H156/K156-100%</f>
        <v>0.16660306296409888</v>
      </c>
      <c r="N156" s="136"/>
    </row>
    <row r="157" spans="1:14" ht="24" customHeight="1" x14ac:dyDescent="0.15">
      <c r="A157" s="24" t="s">
        <v>187</v>
      </c>
      <c r="B157" s="74"/>
      <c r="C157" s="22"/>
      <c r="D157" s="23"/>
      <c r="E157" s="22"/>
      <c r="F157" s="23"/>
      <c r="G157" s="79"/>
      <c r="H157" s="80"/>
      <c r="I157" s="80"/>
      <c r="J157" s="90"/>
      <c r="K157" s="82"/>
      <c r="L157" s="82"/>
    </row>
    <row r="158" spans="1:14" ht="24" customHeight="1" x14ac:dyDescent="0.15">
      <c r="A158" s="24" t="s">
        <v>170</v>
      </c>
      <c r="B158" s="74"/>
      <c r="C158" s="22"/>
      <c r="D158" s="23"/>
      <c r="E158" s="22"/>
      <c r="F158" s="23"/>
      <c r="G158" s="79"/>
      <c r="H158" s="80"/>
      <c r="I158" s="80"/>
      <c r="J158" s="90"/>
      <c r="K158" s="82"/>
      <c r="L158" s="82"/>
    </row>
    <row r="159" spans="1:14" ht="20.25" customHeight="1" x14ac:dyDescent="0.15">
      <c r="A159" s="24"/>
      <c r="B159" s="74"/>
      <c r="C159" s="22"/>
      <c r="D159" s="23"/>
      <c r="E159" s="22"/>
      <c r="F159" s="23"/>
      <c r="G159" s="79"/>
      <c r="H159" s="80"/>
      <c r="I159" s="80"/>
      <c r="J159" s="90"/>
      <c r="K159" s="82"/>
      <c r="L159" s="82"/>
    </row>
    <row r="160" spans="1:14" ht="24" customHeight="1" x14ac:dyDescent="0.15">
      <c r="A160" s="24"/>
      <c r="B160" s="74"/>
      <c r="C160" s="22"/>
      <c r="D160" s="23"/>
      <c r="E160" s="22"/>
      <c r="F160" s="23"/>
      <c r="G160" s="79"/>
      <c r="H160" s="80"/>
      <c r="I160" s="80"/>
      <c r="J160" s="90"/>
      <c r="K160" s="82"/>
      <c r="L160" s="82"/>
    </row>
    <row r="161" spans="1:14" ht="24" customHeight="1" x14ac:dyDescent="0.15">
      <c r="A161" s="24"/>
      <c r="B161" s="74"/>
      <c r="C161" s="22"/>
      <c r="D161" s="23"/>
      <c r="E161" s="22"/>
      <c r="F161" s="23"/>
      <c r="G161" s="79"/>
      <c r="H161" s="80"/>
      <c r="I161" s="80"/>
      <c r="J161" s="90"/>
      <c r="K161" s="82"/>
      <c r="L161" s="82"/>
    </row>
    <row r="162" spans="1:14" ht="24" customHeight="1" x14ac:dyDescent="0.15">
      <c r="A162" s="24"/>
      <c r="B162" s="74"/>
      <c r="C162" s="22"/>
      <c r="D162" s="23"/>
      <c r="E162" s="22"/>
      <c r="F162" s="23"/>
      <c r="G162" s="79"/>
      <c r="H162" s="80"/>
      <c r="I162" s="80"/>
      <c r="J162" s="90"/>
      <c r="K162" s="82"/>
      <c r="L162" s="82"/>
    </row>
    <row r="163" spans="1:14" ht="24" customHeight="1" x14ac:dyDescent="0.15">
      <c r="A163" s="24"/>
      <c r="B163" s="74"/>
      <c r="C163" s="22"/>
      <c r="D163" s="23"/>
      <c r="E163" s="22"/>
      <c r="F163" s="23"/>
      <c r="G163" s="79"/>
      <c r="H163" s="80"/>
      <c r="I163" s="80"/>
      <c r="J163" s="90"/>
      <c r="K163" s="82"/>
      <c r="L163" s="82"/>
    </row>
    <row r="164" spans="1:14" ht="28.5" customHeight="1" x14ac:dyDescent="0.15">
      <c r="A164" s="24"/>
      <c r="B164" s="74"/>
      <c r="C164" s="22"/>
      <c r="D164" s="23"/>
      <c r="E164" s="22"/>
      <c r="F164" s="23"/>
      <c r="G164" s="79"/>
      <c r="H164" s="80"/>
      <c r="I164" s="80"/>
      <c r="J164" s="90"/>
      <c r="K164" s="82"/>
      <c r="L164" s="82"/>
    </row>
    <row r="165" spans="1:14" ht="28.5" customHeight="1" x14ac:dyDescent="0.15">
      <c r="A165" s="24"/>
      <c r="B165" s="74"/>
      <c r="C165" s="22"/>
      <c r="D165" s="23"/>
      <c r="E165" s="22"/>
      <c r="F165" s="23"/>
      <c r="G165" s="79"/>
      <c r="H165" s="80"/>
      <c r="I165" s="80"/>
      <c r="J165" s="90"/>
      <c r="K165" s="82"/>
      <c r="L165" s="82"/>
    </row>
    <row r="166" spans="1:14" ht="28.5" customHeight="1" x14ac:dyDescent="0.15">
      <c r="A166" s="24"/>
      <c r="B166" s="74"/>
      <c r="C166" s="22"/>
      <c r="D166" s="23"/>
      <c r="E166" s="22"/>
      <c r="F166" s="23"/>
      <c r="G166" s="79"/>
      <c r="H166" s="80"/>
      <c r="I166" s="80"/>
      <c r="J166" s="90"/>
      <c r="K166" s="82"/>
      <c r="L166" s="82"/>
    </row>
    <row r="167" spans="1:14" ht="28.5" customHeight="1" x14ac:dyDescent="0.15">
      <c r="A167" s="24"/>
      <c r="B167" s="74"/>
      <c r="C167" s="22"/>
      <c r="D167" s="23"/>
      <c r="E167" s="22"/>
      <c r="F167" s="23"/>
      <c r="G167" s="79"/>
      <c r="H167" s="80"/>
      <c r="I167" s="80"/>
      <c r="J167" s="90"/>
      <c r="K167" s="82"/>
      <c r="L167" s="82"/>
    </row>
    <row r="168" spans="1:14" ht="9" customHeight="1" x14ac:dyDescent="0.15">
      <c r="A168" s="24"/>
      <c r="B168" s="74"/>
      <c r="C168" s="22"/>
      <c r="D168" s="23"/>
      <c r="E168" s="22"/>
      <c r="F168" s="23"/>
      <c r="G168" s="79"/>
      <c r="H168" s="80"/>
      <c r="I168" s="80"/>
      <c r="J168" s="90"/>
      <c r="K168" s="82"/>
      <c r="L168" s="82"/>
    </row>
    <row r="169" spans="1:14" ht="28.5" customHeight="1" x14ac:dyDescent="0.15">
      <c r="A169" s="193" t="s">
        <v>144</v>
      </c>
      <c r="B169" s="193"/>
      <c r="C169" s="193"/>
      <c r="D169" s="193"/>
      <c r="E169" s="193"/>
      <c r="F169" s="193"/>
      <c r="G169" s="193"/>
      <c r="H169" s="193"/>
      <c r="I169" s="193"/>
      <c r="J169" s="193"/>
      <c r="K169" s="193"/>
      <c r="L169" s="193"/>
      <c r="M169" s="193"/>
      <c r="N169" s="193"/>
    </row>
  </sheetData>
  <mergeCells count="81">
    <mergeCell ref="G107:G108"/>
    <mergeCell ref="H107:H108"/>
    <mergeCell ref="I107:J107"/>
    <mergeCell ref="N24:N25"/>
    <mergeCell ref="A89:B90"/>
    <mergeCell ref="C89:D90"/>
    <mergeCell ref="E89:F90"/>
    <mergeCell ref="I40:J40"/>
    <mergeCell ref="I24:J24"/>
    <mergeCell ref="K24:K25"/>
    <mergeCell ref="L24:M24"/>
    <mergeCell ref="A24:B25"/>
    <mergeCell ref="C24:D25"/>
    <mergeCell ref="E24:F25"/>
    <mergeCell ref="G24:G25"/>
    <mergeCell ref="H24:H25"/>
    <mergeCell ref="A126:B127"/>
    <mergeCell ref="C126:D127"/>
    <mergeCell ref="E126:F127"/>
    <mergeCell ref="G126:G127"/>
    <mergeCell ref="H126:H127"/>
    <mergeCell ref="G89:G90"/>
    <mergeCell ref="H40:H41"/>
    <mergeCell ref="A64:N64"/>
    <mergeCell ref="A40:B41"/>
    <mergeCell ref="C40:D41"/>
    <mergeCell ref="E40:F41"/>
    <mergeCell ref="A3:N3"/>
    <mergeCell ref="A5:N5"/>
    <mergeCell ref="E7:F8"/>
    <mergeCell ref="G7:G8"/>
    <mergeCell ref="H7:H8"/>
    <mergeCell ref="N7:N8"/>
    <mergeCell ref="K7:K8"/>
    <mergeCell ref="I7:J7"/>
    <mergeCell ref="L7:M7"/>
    <mergeCell ref="A7:B8"/>
    <mergeCell ref="C7:D8"/>
    <mergeCell ref="K107:K108"/>
    <mergeCell ref="L107:M107"/>
    <mergeCell ref="N107:N108"/>
    <mergeCell ref="I126:J126"/>
    <mergeCell ref="K40:K41"/>
    <mergeCell ref="L126:M126"/>
    <mergeCell ref="I89:J89"/>
    <mergeCell ref="L89:M89"/>
    <mergeCell ref="K89:K90"/>
    <mergeCell ref="K126:K127"/>
    <mergeCell ref="N126:N127"/>
    <mergeCell ref="A169:N169"/>
    <mergeCell ref="A37:F37"/>
    <mergeCell ref="A85:F85"/>
    <mergeCell ref="A123:F123"/>
    <mergeCell ref="A156:F156"/>
    <mergeCell ref="A144:B145"/>
    <mergeCell ref="C144:D145"/>
    <mergeCell ref="E144:F145"/>
    <mergeCell ref="G144:G145"/>
    <mergeCell ref="H144:H145"/>
    <mergeCell ref="I144:J144"/>
    <mergeCell ref="K144:K145"/>
    <mergeCell ref="L144:M144"/>
    <mergeCell ref="N144:N145"/>
    <mergeCell ref="H89:H90"/>
    <mergeCell ref="N89:N90"/>
    <mergeCell ref="A107:B108"/>
    <mergeCell ref="C107:D108"/>
    <mergeCell ref="E107:F108"/>
    <mergeCell ref="A87:N87"/>
    <mergeCell ref="N40:N41"/>
    <mergeCell ref="A66:B67"/>
    <mergeCell ref="C66:D67"/>
    <mergeCell ref="E66:F67"/>
    <mergeCell ref="G66:G67"/>
    <mergeCell ref="H66:H67"/>
    <mergeCell ref="I66:J66"/>
    <mergeCell ref="K66:K67"/>
    <mergeCell ref="L66:M66"/>
    <mergeCell ref="N66:N67"/>
    <mergeCell ref="G40:G41"/>
    <mergeCell ref="L40:M40"/>
  </mergeCells>
  <phoneticPr fontId="1"/>
  <dataValidations count="2">
    <dataValidation imeMode="hiragana" allowBlank="1" showInputMessage="1" showErrorMessage="1" sqref="A170:F65639 B88 A87:A89 C65:F66 C125:F126 B6 B39 A5:A7 A156:A169 C106:F107 A9:F14 B124:F124 A37:A40 B125 C23:F24 B91:F105 B15:F22 A42:F63 B23 A15:A24 A64:A66 B65 C39:F40 B106 A91:A107 A142:A144 C142:F144 A109:A126 B143 A128:F141 A26:F36 B38:F38 A85 A86:F86 B109:F122 A146:F155 C157:F168 C6:F7 C88:F89 A68:F84"/>
    <dataValidation imeMode="off" allowBlank="1" showInputMessage="1" showErrorMessage="1" sqref="G39 G42:H60 G68:H82 G65 G146:H155 G124:H124 G128:H141 G109:H122 G91:H105"/>
  </dataValidations>
  <pageMargins left="0.98425196850393704" right="0.39370078740157483" top="0.78740157480314965" bottom="0" header="0.51181102362204722" footer="0.31496062992125984"/>
  <pageSetup paperSize="9" scale="85" fitToHeight="0" orientation="landscape" r:id="rId1"/>
  <headerFooter alignWithMargins="0"/>
  <rowBreaks count="7" manualBreakCount="7">
    <brk id="22" max="13" man="1"/>
    <brk id="38" max="13" man="1"/>
    <brk id="64" max="13" man="1"/>
    <brk id="86" max="13" man="1"/>
    <brk id="105" max="13" man="1"/>
    <brk id="124" max="13" man="1"/>
    <brk id="14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査定1（款・項別）</vt:lpstr>
      <vt:lpstr>査定1公表（３条＋４条）</vt:lpstr>
      <vt:lpstr>'査定1（款・項別）'!Print_Area</vt:lpstr>
      <vt:lpstr>'査定1公表（３条＋４条）'!Print_Area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　英明</dc:creator>
  <cp:lastModifiedBy>Setup</cp:lastModifiedBy>
  <cp:lastPrinted>2022-01-14T06:13:31Z</cp:lastPrinted>
  <dcterms:created xsi:type="dcterms:W3CDTF">1997-01-08T22:48:59Z</dcterms:created>
  <dcterms:modified xsi:type="dcterms:W3CDTF">2022-01-14T06:13:34Z</dcterms:modified>
</cp:coreProperties>
</file>