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1.HP公開保存用\shisei\zaisei\yosan\R4yosan\02_課査定\"/>
    </mc:Choice>
  </mc:AlternateContent>
  <bookViews>
    <workbookView xWindow="0" yWindow="0" windowWidth="20490" windowHeight="7530"/>
  </bookViews>
  <sheets>
    <sheet name="査定1（款・項別）" sheetId="11" r:id="rId1"/>
    <sheet name="査定1公表（３条＋４条）" sheetId="12" r:id="rId2"/>
  </sheets>
  <definedNames>
    <definedName name="_xlnm.Print_Area" localSheetId="0">'査定1（款・項別）'!$A$1:$I$35</definedName>
    <definedName name="_xlnm.Print_Area" localSheetId="1">'査定1公表（３条＋４条）'!$A$1:$N$64</definedName>
  </definedNames>
  <calcPr calcId="162913"/>
</workbook>
</file>

<file path=xl/calcChain.xml><?xml version="1.0" encoding="utf-8"?>
<calcChain xmlns="http://schemas.openxmlformats.org/spreadsheetml/2006/main">
  <c r="M15" i="12" l="1"/>
  <c r="M34" i="12"/>
  <c r="H47" i="12" l="1"/>
  <c r="G47" i="12"/>
  <c r="H50" i="12" l="1"/>
  <c r="J48" i="12" l="1"/>
  <c r="J51" i="12"/>
  <c r="K32" i="12"/>
  <c r="G17" i="11" s="1"/>
  <c r="G27" i="11"/>
  <c r="D27" i="11"/>
  <c r="C26" i="11"/>
  <c r="K57" i="12" l="1"/>
  <c r="G33" i="11" s="1"/>
  <c r="H57" i="12"/>
  <c r="D33" i="11" s="1"/>
  <c r="G57" i="12"/>
  <c r="C33" i="11" s="1"/>
  <c r="K47" i="12"/>
  <c r="K46" i="12" s="1"/>
  <c r="M50" i="12"/>
  <c r="G50" i="12"/>
  <c r="G46" i="12" s="1"/>
  <c r="H46" i="12"/>
  <c r="C27" i="11" l="1"/>
  <c r="J50" i="12"/>
  <c r="J47" i="12"/>
  <c r="D26" i="11"/>
  <c r="G26" i="11"/>
  <c r="G25" i="11" s="1"/>
  <c r="I46" i="12"/>
  <c r="F27" i="11" l="1"/>
  <c r="C25" i="11"/>
  <c r="D25" i="11"/>
  <c r="F26" i="11"/>
  <c r="M46" i="12"/>
  <c r="J46" i="12"/>
  <c r="K60" i="12"/>
  <c r="G34" i="11" s="1"/>
  <c r="K39" i="12"/>
  <c r="G19" i="11" s="1"/>
  <c r="H39" i="12"/>
  <c r="D19" i="11" s="1"/>
  <c r="M58" i="12" l="1"/>
  <c r="M59" i="12"/>
  <c r="M61" i="12"/>
  <c r="L58" i="12"/>
  <c r="L59" i="12"/>
  <c r="L61" i="12"/>
  <c r="J61" i="12"/>
  <c r="J59" i="12"/>
  <c r="J58" i="12"/>
  <c r="M48" i="12"/>
  <c r="M51" i="12"/>
  <c r="M26" i="12"/>
  <c r="M27" i="12"/>
  <c r="M28" i="12"/>
  <c r="M29" i="12"/>
  <c r="M30" i="12"/>
  <c r="M31" i="12"/>
  <c r="M33" i="12"/>
  <c r="M35" i="12"/>
  <c r="M37" i="12"/>
  <c r="M38" i="12"/>
  <c r="M40" i="12"/>
  <c r="J26" i="12"/>
  <c r="J27" i="12"/>
  <c r="J28" i="12"/>
  <c r="J29" i="12"/>
  <c r="J30" i="12"/>
  <c r="J31" i="12"/>
  <c r="J33" i="12"/>
  <c r="J35" i="12"/>
  <c r="J37" i="12"/>
  <c r="J38" i="12"/>
  <c r="J40" i="12"/>
  <c r="M9" i="12"/>
  <c r="M10" i="12"/>
  <c r="M11" i="12"/>
  <c r="M13" i="12"/>
  <c r="M14" i="12"/>
  <c r="M16" i="12"/>
  <c r="M18" i="12"/>
  <c r="M19" i="12"/>
  <c r="J19" i="12"/>
  <c r="J18" i="12"/>
  <c r="J16" i="12"/>
  <c r="J14" i="12"/>
  <c r="J13" i="12"/>
  <c r="J11" i="12"/>
  <c r="J10" i="12"/>
  <c r="J9" i="12"/>
  <c r="I33" i="11"/>
  <c r="F33" i="11"/>
  <c r="I26" i="11"/>
  <c r="I27" i="11"/>
  <c r="I19" i="11"/>
  <c r="K36" i="12" l="1"/>
  <c r="G18" i="11" s="1"/>
  <c r="G32" i="11"/>
  <c r="K25" i="12"/>
  <c r="G16" i="11" s="1"/>
  <c r="K17" i="12"/>
  <c r="G10" i="11" s="1"/>
  <c r="K12" i="12"/>
  <c r="G9" i="11" s="1"/>
  <c r="K8" i="12"/>
  <c r="G8" i="11" s="1"/>
  <c r="G8" i="12"/>
  <c r="C8" i="11" l="1"/>
  <c r="G15" i="11"/>
  <c r="G7" i="11"/>
  <c r="K56" i="12"/>
  <c r="K24" i="12"/>
  <c r="K7" i="12"/>
  <c r="L19" i="12"/>
  <c r="L18" i="12"/>
  <c r="L16" i="12"/>
  <c r="L15" i="12"/>
  <c r="L14" i="12"/>
  <c r="L13" i="12"/>
  <c r="L11" i="12"/>
  <c r="L10" i="12"/>
  <c r="L9" i="12"/>
  <c r="L40" i="12"/>
  <c r="L38" i="12"/>
  <c r="L37" i="12"/>
  <c r="L35" i="12"/>
  <c r="L34" i="12"/>
  <c r="L33" i="12"/>
  <c r="L31" i="12"/>
  <c r="L30" i="12"/>
  <c r="L29" i="12"/>
  <c r="L28" i="12"/>
  <c r="L27" i="12"/>
  <c r="L26" i="12"/>
  <c r="L51" i="12"/>
  <c r="L49" i="12"/>
  <c r="L48" i="12"/>
  <c r="I19" i="12"/>
  <c r="I18" i="12"/>
  <c r="I16" i="12"/>
  <c r="I15" i="12"/>
  <c r="I14" i="12"/>
  <c r="I13" i="12"/>
  <c r="I11" i="12"/>
  <c r="I10" i="12"/>
  <c r="I9" i="12"/>
  <c r="I61" i="12"/>
  <c r="I59" i="12"/>
  <c r="I58" i="12"/>
  <c r="I51" i="12"/>
  <c r="I49" i="12"/>
  <c r="I48" i="12"/>
  <c r="I40" i="12"/>
  <c r="I38" i="12"/>
  <c r="I37" i="12"/>
  <c r="I35" i="12"/>
  <c r="I34" i="12"/>
  <c r="I33" i="12"/>
  <c r="I31" i="12"/>
  <c r="I30" i="12"/>
  <c r="I29" i="12"/>
  <c r="I28" i="12"/>
  <c r="I27" i="12"/>
  <c r="I26" i="12"/>
  <c r="H33" i="11"/>
  <c r="H27" i="11"/>
  <c r="H26" i="11"/>
  <c r="H19" i="11"/>
  <c r="E33" i="11"/>
  <c r="E27" i="11"/>
  <c r="E26" i="11"/>
  <c r="I25" i="11" l="1"/>
  <c r="H25" i="11"/>
  <c r="E25" i="11"/>
  <c r="F25" i="11"/>
  <c r="G17" i="12" l="1"/>
  <c r="C10" i="11" s="1"/>
  <c r="G12" i="12"/>
  <c r="G39" i="12"/>
  <c r="C19" i="11" s="1"/>
  <c r="G36" i="12"/>
  <c r="C18" i="11" s="1"/>
  <c r="G32" i="12"/>
  <c r="C17" i="11" s="1"/>
  <c r="G25" i="12"/>
  <c r="C16" i="11" s="1"/>
  <c r="G60" i="12"/>
  <c r="H60" i="12"/>
  <c r="D34" i="11" s="1"/>
  <c r="M47" i="12"/>
  <c r="M39" i="12"/>
  <c r="H36" i="12"/>
  <c r="H32" i="12"/>
  <c r="H25" i="12"/>
  <c r="D16" i="11" s="1"/>
  <c r="H17" i="12"/>
  <c r="D10" i="11" s="1"/>
  <c r="H12" i="12"/>
  <c r="D9" i="11" s="1"/>
  <c r="H8" i="12"/>
  <c r="D8" i="11" s="1"/>
  <c r="D7" i="11" l="1"/>
  <c r="G56" i="12"/>
  <c r="C34" i="11"/>
  <c r="C32" i="11" s="1"/>
  <c r="F19" i="11"/>
  <c r="E19" i="11"/>
  <c r="I34" i="11"/>
  <c r="H34" i="11"/>
  <c r="D32" i="11"/>
  <c r="C15" i="11"/>
  <c r="C9" i="11"/>
  <c r="C7" i="11" s="1"/>
  <c r="G7" i="12"/>
  <c r="M36" i="12"/>
  <c r="D18" i="11"/>
  <c r="M32" i="12"/>
  <c r="D17" i="11"/>
  <c r="F16" i="11"/>
  <c r="I16" i="11"/>
  <c r="H16" i="11"/>
  <c r="E16" i="11"/>
  <c r="M17" i="12"/>
  <c r="M12" i="12"/>
  <c r="F8" i="11"/>
  <c r="I8" i="11"/>
  <c r="E8" i="11"/>
  <c r="H8" i="11"/>
  <c r="M60" i="12"/>
  <c r="L60" i="12"/>
  <c r="J60" i="12"/>
  <c r="M57" i="12"/>
  <c r="L57" i="12"/>
  <c r="J57" i="12"/>
  <c r="J39" i="12"/>
  <c r="J36" i="12"/>
  <c r="J32" i="12"/>
  <c r="M25" i="12"/>
  <c r="H24" i="12"/>
  <c r="J25" i="12"/>
  <c r="J17" i="12"/>
  <c r="J12" i="12"/>
  <c r="M8" i="12"/>
  <c r="J8" i="12"/>
  <c r="L50" i="12"/>
  <c r="I50" i="12"/>
  <c r="I17" i="12"/>
  <c r="L17" i="12"/>
  <c r="L39" i="12"/>
  <c r="I39" i="12"/>
  <c r="L47" i="12"/>
  <c r="I36" i="12"/>
  <c r="L36" i="12"/>
  <c r="L32" i="12"/>
  <c r="L25" i="12"/>
  <c r="L12" i="12"/>
  <c r="L8" i="12"/>
  <c r="I8" i="12"/>
  <c r="I60" i="12"/>
  <c r="I57" i="12"/>
  <c r="I47" i="12"/>
  <c r="I32" i="12"/>
  <c r="I25" i="12"/>
  <c r="I12" i="12"/>
  <c r="G24" i="12"/>
  <c r="H7" i="12"/>
  <c r="J7" i="12" s="1"/>
  <c r="H56" i="12"/>
  <c r="D15" i="11" l="1"/>
  <c r="F15" i="11" s="1"/>
  <c r="E34" i="11"/>
  <c r="F34" i="11"/>
  <c r="H32" i="11"/>
  <c r="E32" i="11"/>
  <c r="I32" i="11"/>
  <c r="F32" i="11"/>
  <c r="F18" i="11"/>
  <c r="I18" i="11"/>
  <c r="E18" i="11"/>
  <c r="H18" i="11"/>
  <c r="F17" i="11"/>
  <c r="I17" i="11"/>
  <c r="E17" i="11"/>
  <c r="H17" i="11"/>
  <c r="I10" i="11"/>
  <c r="F10" i="11"/>
  <c r="H10" i="11"/>
  <c r="E10" i="11"/>
  <c r="F9" i="11"/>
  <c r="I9" i="11"/>
  <c r="E9" i="11"/>
  <c r="H9" i="11"/>
  <c r="I7" i="11"/>
  <c r="E7" i="11"/>
  <c r="F7" i="11"/>
  <c r="M7" i="12"/>
  <c r="L46" i="12"/>
  <c r="L24" i="12"/>
  <c r="M24" i="12"/>
  <c r="L7" i="12"/>
  <c r="M56" i="12"/>
  <c r="L56" i="12"/>
  <c r="J56" i="12"/>
  <c r="I56" i="12"/>
  <c r="J24" i="12"/>
  <c r="I24" i="12"/>
  <c r="I7" i="12"/>
  <c r="H15" i="11" l="1"/>
  <c r="I15" i="11"/>
  <c r="E15" i="11"/>
  <c r="H7" i="11"/>
</calcChain>
</file>

<file path=xl/sharedStrings.xml><?xml version="1.0" encoding="utf-8"?>
<sst xmlns="http://schemas.openxmlformats.org/spreadsheetml/2006/main" count="229" uniqueCount="111">
  <si>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</si>
  <si>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</si>
  <si>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</si>
  <si>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</si>
  <si>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</si>
  <si>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</si>
  <si>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</si>
  <si>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</si>
  <si>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</si>
  <si>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</si>
  <si>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</si>
  <si>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</si>
  <si>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</si>
  <si>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</si>
  <si>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</si>
  <si>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</si>
  <si>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</si>
  <si>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</si>
  <si>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</si>
  <si>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</si>
  <si>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</si>
  <si>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</si>
  <si>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</si>
  <si>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</si>
  <si>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</si>
  <si>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</si>
  <si>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</si>
  <si>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</si>
  <si>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</si>
  <si>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</si>
  <si>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</si>
  <si>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</si>
  <si>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</si>
  <si>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</si>
  <si>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</si>
  <si>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</si>
  <si>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</si>
  <si>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</si>
  <si>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</si>
  <si>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</si>
  <si>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</si>
  <si>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</si>
  <si>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</si>
  <si>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</si>
  <si>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</si>
  <si>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</si>
  <si>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</si>
  <si>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</si>
  <si>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</si>
  <si>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</si>
  <si>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その他負担金</t>
    <rPh sb="2" eb="3">
      <t>タ</t>
    </rPh>
    <rPh sb="3" eb="6">
      <t>フタンキン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</si>
  <si>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</si>
  <si>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</si>
  <si>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</si>
  <si>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</si>
  <si>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</si>
  <si>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</si>
  <si>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</si>
  <si>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</si>
  <si>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</si>
  <si>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</si>
  <si>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</si>
  <si>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</si>
  <si>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</si>
  <si>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</si>
  <si>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</si>
  <si>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</si>
  <si>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2/5</t>
    <phoneticPr fontId="1"/>
  </si>
  <si>
    <t>その他の営業
収益</t>
    <rPh sb="0" eb="3">
      <t>ソノタ</t>
    </rPh>
    <rPh sb="4" eb="6">
      <t>エイギョウ</t>
    </rPh>
    <rPh sb="7" eb="9">
      <t>シュウエキ</t>
    </rPh>
    <phoneticPr fontId="1"/>
  </si>
  <si>
    <t>長期前受金
戻入</t>
    <rPh sb="0" eb="2">
      <t>チョウキ</t>
    </rPh>
    <rPh sb="2" eb="4">
      <t>マエウケ</t>
    </rPh>
    <rPh sb="4" eb="5">
      <t>キン</t>
    </rPh>
    <rPh sb="6" eb="8">
      <t>レイニュウ</t>
    </rPh>
    <phoneticPr fontId="1"/>
  </si>
  <si>
    <t>増減率</t>
    <rPh sb="0" eb="2">
      <t>ゾウゲン</t>
    </rPh>
    <rPh sb="2" eb="3">
      <t>リツ</t>
    </rPh>
    <phoneticPr fontId="1"/>
  </si>
  <si>
    <t>１</t>
    <phoneticPr fontId="1"/>
  </si>
  <si>
    <t>２</t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</si>
  <si>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</si>
  <si>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</si>
  <si>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下水道使用料徴収手数料など</t>
    <rPh sb="0" eb="3">
      <t>ゲスイドウ</t>
    </rPh>
    <rPh sb="3" eb="6">
      <t>シヨウリョウ</t>
    </rPh>
    <rPh sb="6" eb="8">
      <t>チョウシュウ</t>
    </rPh>
    <rPh sb="8" eb="11">
      <t>テスウリョウ</t>
    </rPh>
    <phoneticPr fontId="1"/>
  </si>
  <si>
    <t>県水受水料金など</t>
    <rPh sb="0" eb="2">
      <t>ケンスイ</t>
    </rPh>
    <rPh sb="2" eb="4">
      <t>ジュスイ</t>
    </rPh>
    <rPh sb="4" eb="6">
      <t>リョウキン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</si>
  <si>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</si>
  <si>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</si>
  <si>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</si>
  <si>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水道料金過年度更正</t>
    <rPh sb="0" eb="2">
      <t>スイドウ</t>
    </rPh>
    <rPh sb="2" eb="4">
      <t>リョウキン</t>
    </rPh>
    <rPh sb="4" eb="7">
      <t>カネンド</t>
    </rPh>
    <rPh sb="7" eb="9">
      <t>コウセイ</t>
    </rPh>
    <phoneticPr fontId="1"/>
  </si>
  <si>
    <t>量水器など</t>
    <rPh sb="0" eb="3">
      <t>リョウスイキ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</si>
  <si>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</si>
  <si>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２</t>
    <phoneticPr fontId="1"/>
  </si>
  <si>
    <t>１</t>
    <phoneticPr fontId="1"/>
  </si>
  <si>
    <t>１ 負担金</t>
    <rPh sb="2" eb="5">
      <t>フタンキン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</si>
  <si>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</si>
  <si>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</si>
  <si>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予備費</t>
    <rPh sb="0" eb="3">
      <t>ヨビヒ</t>
    </rPh>
    <phoneticPr fontId="1"/>
  </si>
  <si>
    <t>浄水場更新工事、老朽管布設替工事など</t>
    <rPh sb="0" eb="3">
      <t>ジョウスイジョウ</t>
    </rPh>
    <rPh sb="3" eb="5">
      <t>コウシン</t>
    </rPh>
    <rPh sb="5" eb="7">
      <t>コウジ</t>
    </rPh>
    <rPh sb="8" eb="10">
      <t>ロウキュウ</t>
    </rPh>
    <rPh sb="10" eb="11">
      <t>カン</t>
    </rPh>
    <rPh sb="11" eb="13">
      <t>フセツ</t>
    </rPh>
    <rPh sb="13" eb="14">
      <t>ガ</t>
    </rPh>
    <rPh sb="14" eb="16">
      <t>コウジ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</si>
  <si>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</si>
  <si>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</si>
  <si>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２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</si>
  <si>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令和4年度水道事業会計予算（款・項別）査定状況</t>
    <rPh sb="0" eb="2">
      <t>レイワ</t>
    </rPh>
    <rPh sb="3" eb="5">
      <t>ネンド</t>
    </rPh>
    <rPh sb="5" eb="7">
      <t>スイドウ</t>
    </rPh>
    <rPh sb="7" eb="9">
      <t>ジギョウ</t>
    </rPh>
    <rPh sb="9" eb="11">
      <t>カイケイ</t>
    </rPh>
    <rPh sb="11" eb="13">
      <t>ヨサン</t>
    </rPh>
    <rPh sb="14" eb="15">
      <t>カン</t>
    </rPh>
    <rPh sb="16" eb="17">
      <t>コウ</t>
    </rPh>
    <rPh sb="17" eb="18">
      <t>ベツ</t>
    </rPh>
    <rPh sb="19" eb="21">
      <t>サテイ</t>
    </rPh>
    <rPh sb="21" eb="23">
      <t>ジョウキョウ</t>
    </rPh>
    <phoneticPr fontId="1"/>
  </si>
  <si>
    <t>令和4年度水道事業会計予算査定状況</t>
    <rPh sb="0" eb="2">
      <t>レイワ</t>
    </rPh>
    <rPh sb="3" eb="5">
      <t>ネンド</t>
    </rPh>
    <rPh sb="5" eb="7">
      <t>スイドウ</t>
    </rPh>
    <rPh sb="7" eb="9">
      <t>ジギョウ</t>
    </rPh>
    <rPh sb="9" eb="11">
      <t>カイケイ</t>
    </rPh>
    <rPh sb="11" eb="13">
      <t>ヨサン</t>
    </rPh>
    <rPh sb="13" eb="15">
      <t>サテイ</t>
    </rPh>
    <rPh sb="15" eb="17">
      <t>ジョウキョウ</t>
    </rPh>
    <phoneticPr fontId="1"/>
  </si>
  <si>
    <t>令和４年度
要求額
（Ａ）</t>
    <rPh sb="0" eb="2">
      <t>レイワ</t>
    </rPh>
    <rPh sb="3" eb="5">
      <t>ネンド</t>
    </rPh>
    <rPh sb="6" eb="9">
      <t>ヨウキュウガク</t>
    </rPh>
    <phoneticPr fontId="1"/>
  </si>
  <si>
    <t>令和４年度
上下水道経営課
査定額（Ｂ）</t>
    <rPh sb="0" eb="2">
      <t>レイワ</t>
    </rPh>
    <rPh sb="3" eb="5">
      <t>ネンド</t>
    </rPh>
    <rPh sb="6" eb="8">
      <t>ジョウゲ</t>
    </rPh>
    <rPh sb="8" eb="10">
      <t>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</si>
  <si>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消火栓補修工事費など</t>
    <rPh sb="0" eb="3">
      <t>ショウカセン</t>
    </rPh>
    <rPh sb="3" eb="5">
      <t>ホシュウ</t>
    </rPh>
    <rPh sb="5" eb="7">
      <t>コウジ</t>
    </rPh>
    <rPh sb="7" eb="8">
      <t>ヒ</t>
    </rPh>
    <phoneticPr fontId="1"/>
  </si>
  <si>
    <t>消費税及び地方消費税還付金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</si>
  <si>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公営企業会計システム等改修費負担金</t>
    <rPh sb="0" eb="4">
      <t>コウエイキギョウ</t>
    </rPh>
    <rPh sb="4" eb="6">
      <t>カイケイ</t>
    </rPh>
    <rPh sb="10" eb="11">
      <t>トウ</t>
    </rPh>
    <rPh sb="11" eb="13">
      <t>カイシュウ</t>
    </rPh>
    <rPh sb="13" eb="14">
      <t>ヒ</t>
    </rPh>
    <rPh sb="14" eb="17">
      <t>フタンキン</t>
    </rPh>
    <phoneticPr fontId="1"/>
  </si>
  <si>
    <t>―　</t>
    <phoneticPr fontId="1"/>
  </si>
  <si>
    <t>※令和4年度要求額（Ａ）又は令和3年度予算額（Ｃ）が0の場合の増減率は「―」と表記しています。</t>
    <rPh sb="1" eb="3">
      <t>レイワ</t>
    </rPh>
    <rPh sb="4" eb="6">
      <t>ネンド</t>
    </rPh>
    <rPh sb="6" eb="9">
      <t>ヨウキュウガク</t>
    </rPh>
    <rPh sb="12" eb="13">
      <t>マタ</t>
    </rPh>
    <rPh sb="14" eb="16">
      <t>レイワ</t>
    </rPh>
    <rPh sb="17" eb="19">
      <t>ネンド</t>
    </rPh>
    <rPh sb="18" eb="19">
      <t>ド</t>
    </rPh>
    <rPh sb="19" eb="21">
      <t>ヨサン</t>
    </rPh>
    <rPh sb="21" eb="22">
      <t>ガク</t>
    </rPh>
    <rPh sb="28" eb="30">
      <t>バアイ</t>
    </rPh>
    <rPh sb="31" eb="33">
      <t>ゾウゲン</t>
    </rPh>
    <rPh sb="33" eb="34">
      <t>リツ</t>
    </rPh>
    <rPh sb="39" eb="41">
      <t>ヒョウキ</t>
    </rPh>
    <phoneticPr fontId="1"/>
  </si>
  <si>
    <t>支払利息及び企業債取扱諸費</t>
    <rPh sb="0" eb="2">
      <t>シハライ</t>
    </rPh>
    <rPh sb="2" eb="4">
      <t>リソク</t>
    </rPh>
    <rPh sb="4" eb="5">
      <t>オヨ</t>
    </rPh>
    <rPh sb="6" eb="9">
      <t>キギョウサイ</t>
    </rPh>
    <rPh sb="9" eb="11">
      <t>トリアツカイ</t>
    </rPh>
    <rPh sb="11" eb="13">
      <t>ショヒ</t>
    </rPh>
    <phoneticPr fontId="1"/>
  </si>
  <si>
    <t>普通預金</t>
    <rPh sb="0" eb="2">
      <t>フツウ</t>
    </rPh>
    <rPh sb="2" eb="4">
      <t>ヨキン</t>
    </rPh>
    <phoneticPr fontId="1"/>
  </si>
  <si>
    <t>配水管移設負担金など</t>
    <rPh sb="0" eb="3">
      <t>ハイスイカン</t>
    </rPh>
    <rPh sb="3" eb="5">
      <t>イセツ</t>
    </rPh>
    <rPh sb="5" eb="8">
      <t>フタンキン</t>
    </rPh>
    <phoneticPr fontId="1"/>
  </si>
  <si>
    <t>料金徴収業務委託など</t>
    <rPh sb="0" eb="2">
      <t>リョウキン</t>
    </rPh>
    <rPh sb="2" eb="4">
      <t>チョウシュウ</t>
    </rPh>
    <rPh sb="4" eb="6">
      <t>ギョウム</t>
    </rPh>
    <rPh sb="6" eb="8">
      <t>イタク</t>
    </rPh>
    <phoneticPr fontId="1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</si>
  <si>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</si>
  <si>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</si>
  <si>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比較（Ｂ）－（Ａ）</t>
    <rPh sb="0" eb="2">
      <t>ヒカク</t>
    </rPh>
    <phoneticPr fontId="1"/>
  </si>
  <si>
    <t>令和３年度
予算額
（Ｃ）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1"/>
  </si>
  <si>
    <t>比較（Ｂ）－（Ｃ）</t>
    <rPh sb="0" eb="2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</si>
</sst>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&quot;▲ &quot;#,##0&quot; &quot;"/>
    <numFmt numFmtId="177" formatCode="0.0%&quot; &quot;;&quot;▲ &quot;0.0%&quot; 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Border="1"/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 shrinkToFit="1"/>
    </xf>
    <xf numFmtId="49" fontId="2" fillId="0" borderId="4" xfId="0" applyNumberFormat="1" applyFont="1" applyBorder="1" applyAlignment="1">
      <alignment vertical="center" wrapText="1" shrinkToFit="1"/>
    </xf>
    <xf numFmtId="49" fontId="2" fillId="0" borderId="0" xfId="0" applyNumberFormat="1" applyFont="1" applyBorder="1" applyAlignment="1">
      <alignment vertical="center"/>
    </xf>
    <xf numFmtId="49" fontId="2" fillId="0" borderId="3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49" fontId="2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176" fontId="2" fillId="0" borderId="0" xfId="1" applyNumberFormat="1" applyFont="1" applyAlignment="1">
      <alignment vertical="center"/>
    </xf>
    <xf numFmtId="176" fontId="8" fillId="4" borderId="13" xfId="0" applyNumberFormat="1" applyFont="1" applyFill="1" applyBorder="1" applyAlignment="1">
      <alignment horizontal="center" vertical="center"/>
    </xf>
    <xf numFmtId="176" fontId="2" fillId="0" borderId="4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0" applyNumberFormat="1" applyFont="1"/>
    <xf numFmtId="176" fontId="2" fillId="5" borderId="19" xfId="1" applyNumberFormat="1" applyFont="1" applyFill="1" applyBorder="1" applyAlignment="1">
      <alignment vertical="center"/>
    </xf>
    <xf numFmtId="176" fontId="2" fillId="5" borderId="4" xfId="1" applyNumberFormat="1" applyFont="1" applyFill="1" applyBorder="1" applyAlignment="1">
      <alignment vertical="center"/>
    </xf>
    <xf numFmtId="176" fontId="2" fillId="5" borderId="30" xfId="1" applyNumberFormat="1" applyFont="1" applyFill="1" applyBorder="1" applyAlignment="1">
      <alignment vertical="center"/>
    </xf>
    <xf numFmtId="176" fontId="2" fillId="5" borderId="28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horizontal="right" vertical="center"/>
    </xf>
    <xf numFmtId="177" fontId="8" fillId="4" borderId="18" xfId="0" applyNumberFormat="1" applyFont="1" applyFill="1" applyBorder="1" applyAlignment="1">
      <alignment horizontal="center" vertical="center"/>
    </xf>
    <xf numFmtId="177" fontId="2" fillId="5" borderId="24" xfId="1" applyNumberFormat="1" applyFont="1" applyFill="1" applyBorder="1" applyAlignment="1">
      <alignment vertical="center"/>
    </xf>
    <xf numFmtId="177" fontId="2" fillId="5" borderId="29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0" applyNumberFormat="1" applyFont="1"/>
    <xf numFmtId="177" fontId="2" fillId="0" borderId="24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5" borderId="24" xfId="1" applyNumberFormat="1" applyFont="1" applyFill="1" applyBorder="1" applyAlignment="1">
      <alignment horizontal="right" vertical="center"/>
    </xf>
    <xf numFmtId="177" fontId="2" fillId="5" borderId="29" xfId="1" applyNumberFormat="1" applyFont="1" applyFill="1" applyBorder="1" applyAlignment="1">
      <alignment horizontal="right" vertical="center"/>
    </xf>
    <xf numFmtId="38" fontId="2" fillId="0" borderId="23" xfId="1" applyFont="1" applyBorder="1" applyAlignment="1">
      <alignment vertical="center" wrapText="1"/>
    </xf>
    <xf numFmtId="38" fontId="2" fillId="0" borderId="12" xfId="1" applyFont="1" applyBorder="1" applyAlignment="1">
      <alignment vertical="center" wrapText="1"/>
    </xf>
    <xf numFmtId="38" fontId="2" fillId="0" borderId="25" xfId="1" applyFont="1" applyBorder="1" applyAlignment="1">
      <alignment vertical="center" wrapText="1"/>
    </xf>
    <xf numFmtId="38" fontId="2" fillId="0" borderId="26" xfId="1" applyFont="1" applyBorder="1" applyAlignment="1">
      <alignment vertical="center" wrapText="1"/>
    </xf>
    <xf numFmtId="38" fontId="2" fillId="0" borderId="27" xfId="1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0" xfId="1" applyFont="1" applyBorder="1" applyAlignment="1">
      <alignment horizontal="distributed" vertical="center" wrapText="1"/>
    </xf>
    <xf numFmtId="38" fontId="2" fillId="0" borderId="31" xfId="1" applyFont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38" fontId="2" fillId="0" borderId="32" xfId="1" applyFont="1" applyBorder="1" applyAlignment="1">
      <alignment vertical="center" wrapText="1"/>
    </xf>
    <xf numFmtId="38" fontId="2" fillId="0" borderId="28" xfId="1" applyFont="1" applyBorder="1" applyAlignment="1">
      <alignment vertical="center" wrapText="1"/>
    </xf>
    <xf numFmtId="49" fontId="2" fillId="0" borderId="0" xfId="0" applyNumberFormat="1" applyFont="1" applyAlignment="1">
      <alignment wrapText="1"/>
    </xf>
    <xf numFmtId="176" fontId="6" fillId="0" borderId="0" xfId="0" applyNumberFormat="1" applyFont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top"/>
    </xf>
    <xf numFmtId="176" fontId="2" fillId="0" borderId="0" xfId="0" applyNumberFormat="1" applyFont="1" applyBorder="1"/>
    <xf numFmtId="176" fontId="2" fillId="0" borderId="3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Border="1" applyAlignment="1">
      <alignment horizontal="left"/>
    </xf>
    <xf numFmtId="176" fontId="2" fillId="0" borderId="0" xfId="0" applyNumberFormat="1" applyFont="1" applyFill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11" xfId="0" applyNumberFormat="1" applyFont="1" applyBorder="1"/>
    <xf numFmtId="176" fontId="2" fillId="0" borderId="0" xfId="0" applyNumberFormat="1" applyFont="1" applyFill="1" applyBorder="1"/>
    <xf numFmtId="177" fontId="6" fillId="0" borderId="0" xfId="0" applyNumberFormat="1" applyFont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2" fillId="0" borderId="11" xfId="0" applyNumberFormat="1" applyFont="1" applyBorder="1"/>
    <xf numFmtId="177" fontId="2" fillId="0" borderId="3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left"/>
    </xf>
    <xf numFmtId="177" fontId="2" fillId="0" borderId="0" xfId="0" applyNumberFormat="1" applyFont="1" applyFill="1" applyBorder="1" applyAlignment="1">
      <alignment horizontal="left"/>
    </xf>
    <xf numFmtId="177" fontId="2" fillId="0" borderId="0" xfId="0" applyNumberFormat="1" applyFont="1" applyFill="1"/>
    <xf numFmtId="49" fontId="2" fillId="0" borderId="23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 shrinkToFit="1"/>
    </xf>
    <xf numFmtId="0" fontId="2" fillId="0" borderId="43" xfId="0" applyFont="1" applyBorder="1" applyAlignment="1">
      <alignment vertical="center" wrapText="1" shrinkToFit="1"/>
    </xf>
    <xf numFmtId="176" fontId="2" fillId="2" borderId="19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horizontal="right" vertical="center"/>
    </xf>
    <xf numFmtId="177" fontId="2" fillId="2" borderId="18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7" fontId="2" fillId="2" borderId="39" xfId="0" applyNumberFormat="1" applyFont="1" applyFill="1" applyBorder="1" applyAlignment="1">
      <alignment vertical="center"/>
    </xf>
    <xf numFmtId="49" fontId="2" fillId="0" borderId="28" xfId="0" applyNumberFormat="1" applyFont="1" applyBorder="1" applyAlignment="1">
      <alignment vertical="center" wrapText="1" shrinkToFit="1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 shrinkToFit="1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Fill="1" applyAlignment="1">
      <alignment horizontal="left" wrapText="1"/>
    </xf>
    <xf numFmtId="49" fontId="2" fillId="0" borderId="25" xfId="0" applyNumberFormat="1" applyFont="1" applyBorder="1"/>
    <xf numFmtId="49" fontId="2" fillId="0" borderId="26" xfId="0" applyNumberFormat="1" applyFont="1" applyBorder="1"/>
    <xf numFmtId="49" fontId="2" fillId="0" borderId="44" xfId="0" applyNumberFormat="1" applyFont="1" applyBorder="1"/>
    <xf numFmtId="49" fontId="2" fillId="0" borderId="37" xfId="0" applyNumberFormat="1" applyFont="1" applyBorder="1"/>
    <xf numFmtId="49" fontId="2" fillId="0" borderId="44" xfId="0" applyNumberFormat="1" applyFont="1" applyBorder="1" applyAlignment="1">
      <alignment vertical="center" wrapText="1" shrinkToFit="1"/>
    </xf>
    <xf numFmtId="176" fontId="2" fillId="0" borderId="37" xfId="0" applyNumberFormat="1" applyFont="1" applyBorder="1" applyAlignment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 wrapText="1"/>
    </xf>
    <xf numFmtId="0" fontId="2" fillId="0" borderId="42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24" xfId="0" applyFont="1" applyBorder="1" applyAlignment="1">
      <alignment vertical="center" wrapText="1" shrinkToFit="1"/>
    </xf>
    <xf numFmtId="0" fontId="2" fillId="0" borderId="45" xfId="0" applyFont="1" applyBorder="1" applyAlignment="1">
      <alignment vertical="center" wrapText="1" shrinkToFit="1"/>
    </xf>
    <xf numFmtId="0" fontId="2" fillId="0" borderId="0" xfId="0" applyFont="1" applyBorder="1" applyAlignment="1">
      <alignment wrapText="1" shrinkToFi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9" fontId="2" fillId="0" borderId="2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36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44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176" fontId="2" fillId="0" borderId="38" xfId="0" applyNumberFormat="1" applyFont="1" applyBorder="1" applyAlignment="1">
      <alignment vertical="center"/>
    </xf>
    <xf numFmtId="177" fontId="2" fillId="2" borderId="18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77" fontId="2" fillId="2" borderId="39" xfId="0" applyNumberFormat="1" applyFont="1" applyFill="1" applyBorder="1" applyAlignment="1">
      <alignment horizontal="right" vertical="center"/>
    </xf>
    <xf numFmtId="0" fontId="2" fillId="3" borderId="42" xfId="0" applyFont="1" applyFill="1" applyBorder="1" applyAlignment="1">
      <alignment vertical="center" wrapText="1" shrinkToFit="1"/>
    </xf>
    <xf numFmtId="49" fontId="2" fillId="0" borderId="23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 shrinkToFit="1"/>
    </xf>
    <xf numFmtId="49" fontId="2" fillId="0" borderId="26" xfId="0" applyNumberFormat="1" applyFont="1" applyFill="1" applyBorder="1" applyAlignment="1">
      <alignment vertical="center"/>
    </xf>
    <xf numFmtId="49" fontId="2" fillId="0" borderId="36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vertical="center"/>
    </xf>
    <xf numFmtId="49" fontId="2" fillId="0" borderId="36" xfId="0" applyNumberFormat="1" applyFont="1" applyFill="1" applyBorder="1" applyAlignment="1">
      <alignment vertical="center" wrapText="1"/>
    </xf>
    <xf numFmtId="49" fontId="2" fillId="0" borderId="38" xfId="0" applyNumberFormat="1" applyFont="1" applyFill="1" applyBorder="1" applyAlignment="1">
      <alignment vertical="center"/>
    </xf>
    <xf numFmtId="49" fontId="2" fillId="0" borderId="28" xfId="0" applyNumberFormat="1" applyFont="1" applyFill="1" applyBorder="1" applyAlignment="1">
      <alignment vertical="center" wrapText="1" shrinkToFit="1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/>
    <xf numFmtId="177" fontId="9" fillId="0" borderId="0" xfId="0" applyNumberFormat="1" applyFont="1" applyBorder="1" applyAlignment="1">
      <alignment vertical="center"/>
    </xf>
    <xf numFmtId="49" fontId="10" fillId="0" borderId="2" xfId="0" applyNumberFormat="1" applyFont="1" applyFill="1" applyBorder="1" applyAlignment="1">
      <alignment vertical="center" wrapText="1" shrinkToFit="1"/>
    </xf>
    <xf numFmtId="0" fontId="2" fillId="0" borderId="42" xfId="0" applyFont="1" applyFill="1" applyBorder="1" applyAlignment="1">
      <alignment vertical="center" wrapText="1" shrinkToFit="1"/>
    </xf>
    <xf numFmtId="0" fontId="2" fillId="0" borderId="42" xfId="0" applyFont="1" applyFill="1" applyBorder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4" borderId="20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horizontal="center" vertical="center" wrapText="1"/>
    </xf>
    <xf numFmtId="38" fontId="2" fillId="4" borderId="21" xfId="1" applyFont="1" applyFill="1" applyBorder="1" applyAlignment="1">
      <alignment horizontal="center" vertical="center" wrapText="1"/>
    </xf>
    <xf numFmtId="38" fontId="2" fillId="4" borderId="13" xfId="1" applyFont="1" applyFill="1" applyBorder="1" applyAlignment="1">
      <alignment horizontal="center" vertical="center" wrapText="1"/>
    </xf>
    <xf numFmtId="176" fontId="8" fillId="4" borderId="14" xfId="0" applyNumberFormat="1" applyFont="1" applyFill="1" applyBorder="1" applyAlignment="1">
      <alignment horizontal="center" vertical="center" wrapText="1"/>
    </xf>
    <xf numFmtId="176" fontId="8" fillId="4" borderId="12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76" fontId="8" fillId="4" borderId="17" xfId="0" applyNumberFormat="1" applyFont="1" applyFill="1" applyBorder="1" applyAlignment="1">
      <alignment horizontal="center" vertical="center" wrapText="1"/>
    </xf>
    <xf numFmtId="176" fontId="8" fillId="4" borderId="19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 justifyLastLine="1"/>
    </xf>
    <xf numFmtId="0" fontId="2" fillId="4" borderId="41" xfId="0" applyFont="1" applyFill="1" applyBorder="1" applyAlignment="1">
      <alignment horizontal="center" vertical="center" wrapText="1" justifyLastLine="1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34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49" fontId="2" fillId="4" borderId="35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 justifyLastLine="1"/>
    </xf>
    <xf numFmtId="0" fontId="2" fillId="4" borderId="46" xfId="0" applyFont="1" applyFill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view="pageBreakPreview" zoomScaleNormal="100" zoomScaleSheetLayoutView="100" workbookViewId="0">
      <selection activeCell="A5" sqref="A5:A6"/>
    </sheetView>
  </sheetViews>
  <sheetFormatPr defaultRowHeight="12" x14ac:dyDescent="0.15"/>
  <cols>
    <col min="1" max="2" width="13.625" style="2" customWidth="1"/>
    <col min="3" max="3" width="15.5" style="27" customWidth="1"/>
    <col min="4" max="4" width="16.25" style="27" customWidth="1"/>
    <col min="5" max="5" width="15.625" style="27" customWidth="1"/>
    <col min="6" max="6" width="15.625" style="42" customWidth="1"/>
    <col min="7" max="8" width="15.625" style="27" customWidth="1"/>
    <col min="9" max="9" width="15.625" style="42" customWidth="1"/>
    <col min="10" max="16384" width="9" style="1"/>
  </cols>
  <sheetData>
    <row r="1" spans="1:9" ht="17.25" x14ac:dyDescent="0.15">
      <c r="A1" s="158" t="s">
        <v>93</v>
      </c>
      <c r="B1" s="158"/>
      <c r="C1" s="158"/>
      <c r="D1" s="158"/>
      <c r="E1" s="158"/>
      <c r="F1" s="158"/>
      <c r="G1" s="158"/>
      <c r="H1" s="158"/>
      <c r="I1" s="158"/>
    </row>
    <row r="2" spans="1:9" x14ac:dyDescent="0.15">
      <c r="I2" s="37"/>
    </row>
    <row r="3" spans="1:9" x14ac:dyDescent="0.15">
      <c r="A3" s="159" t="s">
        <v>47</v>
      </c>
      <c r="B3" s="159"/>
      <c r="C3" s="159"/>
      <c r="D3" s="159"/>
      <c r="E3" s="159"/>
      <c r="F3" s="159"/>
      <c r="G3" s="159"/>
      <c r="H3" s="159"/>
      <c r="I3" s="159"/>
    </row>
    <row r="4" spans="1:9" ht="12.75" thickBot="1" x14ac:dyDescent="0.2">
      <c r="A4" s="2" t="s">
        <v>51</v>
      </c>
      <c r="I4" s="37" t="s">
        <v>46</v>
      </c>
    </row>
    <row r="5" spans="1:9" ht="20.100000000000001" customHeight="1" x14ac:dyDescent="0.15">
      <c r="A5" s="160" t="s">
        <v>90</v>
      </c>
      <c r="B5" s="162" t="s">
        <v>91</v>
      </c>
      <c r="C5" s="164" t="s">
        <v>95</v>
      </c>
      <c r="D5" s="164" t="s">
        <v>96</v>
      </c>
      <c r="E5" s="170" t="s">
        <v>108</v>
      </c>
      <c r="F5" s="171"/>
      <c r="G5" s="168" t="s">
        <v>109</v>
      </c>
      <c r="H5" s="166" t="s">
        <v>110</v>
      </c>
      <c r="I5" s="167"/>
    </row>
    <row r="6" spans="1:9" ht="20.100000000000001" customHeight="1" x14ac:dyDescent="0.15">
      <c r="A6" s="161"/>
      <c r="B6" s="163"/>
      <c r="C6" s="165"/>
      <c r="D6" s="165"/>
      <c r="E6" s="28"/>
      <c r="F6" s="38" t="s">
        <v>70</v>
      </c>
      <c r="G6" s="169"/>
      <c r="H6" s="28"/>
      <c r="I6" s="38" t="s">
        <v>70</v>
      </c>
    </row>
    <row r="7" spans="1:9" ht="27.95" customHeight="1" x14ac:dyDescent="0.15">
      <c r="A7" s="48" t="s">
        <v>53</v>
      </c>
      <c r="B7" s="49"/>
      <c r="C7" s="29">
        <f>SUM(C8:C10)</f>
        <v>4265759</v>
      </c>
      <c r="D7" s="29">
        <f>SUM(D8:D10)</f>
        <v>4145570</v>
      </c>
      <c r="E7" s="29">
        <f>D7-C7</f>
        <v>-120189</v>
      </c>
      <c r="F7" s="44">
        <f>+D7/C7-100%</f>
        <v>-2.81752907278634E-2</v>
      </c>
      <c r="G7" s="33">
        <f>SUM(G8:G10)</f>
        <v>4121784</v>
      </c>
      <c r="H7" s="34">
        <f>+D7-G7</f>
        <v>23786</v>
      </c>
      <c r="I7" s="39">
        <f>+D7/G7-100%</f>
        <v>5.7708021575124668E-3</v>
      </c>
    </row>
    <row r="8" spans="1:9" ht="27.95" customHeight="1" x14ac:dyDescent="0.15">
      <c r="A8" s="50"/>
      <c r="B8" s="49" t="s">
        <v>54</v>
      </c>
      <c r="C8" s="29">
        <f>'査定1公表（３条＋４条）'!G8</f>
        <v>3858787</v>
      </c>
      <c r="D8" s="29">
        <f>'査定1公表（３条＋４条）'!H8</f>
        <v>3742406</v>
      </c>
      <c r="E8" s="29">
        <f>D8-C8</f>
        <v>-116381</v>
      </c>
      <c r="F8" s="44">
        <f t="shared" ref="F8:F10" si="0">+D8/C8-100%</f>
        <v>-3.0159995874351142E-2</v>
      </c>
      <c r="G8" s="33">
        <f>'査定1公表（３条＋４条）'!K8</f>
        <v>3710265</v>
      </c>
      <c r="H8" s="34">
        <f>+D8-G8</f>
        <v>32141</v>
      </c>
      <c r="I8" s="39">
        <f t="shared" ref="I8:I10" si="1">+D8/G8-100%</f>
        <v>8.6627235520913004E-3</v>
      </c>
    </row>
    <row r="9" spans="1:9" ht="27.95" customHeight="1" x14ac:dyDescent="0.15">
      <c r="A9" s="50"/>
      <c r="B9" s="49" t="s">
        <v>55</v>
      </c>
      <c r="C9" s="29">
        <f>'査定1公表（３条＋４条）'!G12</f>
        <v>406970</v>
      </c>
      <c r="D9" s="29">
        <f>'査定1公表（３条＋４条）'!H12</f>
        <v>403162</v>
      </c>
      <c r="E9" s="29">
        <f>D9-C9</f>
        <v>-3808</v>
      </c>
      <c r="F9" s="44">
        <f t="shared" si="0"/>
        <v>-9.3569550581124039E-3</v>
      </c>
      <c r="G9" s="33">
        <f>'査定1公表（３条＋４条）'!K12</f>
        <v>411517</v>
      </c>
      <c r="H9" s="34">
        <f>+D9-G9</f>
        <v>-8355</v>
      </c>
      <c r="I9" s="39">
        <f t="shared" si="1"/>
        <v>-2.0302927947083549E-2</v>
      </c>
    </row>
    <row r="10" spans="1:9" ht="27.95" customHeight="1" thickBot="1" x14ac:dyDescent="0.2">
      <c r="A10" s="51"/>
      <c r="B10" s="52" t="s">
        <v>56</v>
      </c>
      <c r="C10" s="30">
        <f>'査定1公表（３条＋４条）'!G17</f>
        <v>2</v>
      </c>
      <c r="D10" s="30">
        <f>'査定1公表（３条＋４条）'!H17</f>
        <v>2</v>
      </c>
      <c r="E10" s="30">
        <f>D10-C10</f>
        <v>0</v>
      </c>
      <c r="F10" s="45">
        <f t="shared" si="0"/>
        <v>0</v>
      </c>
      <c r="G10" s="35">
        <f>'査定1公表（３条＋４条）'!K17</f>
        <v>2</v>
      </c>
      <c r="H10" s="36">
        <f>+D10-G10</f>
        <v>0</v>
      </c>
      <c r="I10" s="40">
        <f t="shared" si="1"/>
        <v>0</v>
      </c>
    </row>
    <row r="11" spans="1:9" x14ac:dyDescent="0.15">
      <c r="A11" s="53"/>
      <c r="B11" s="54"/>
      <c r="C11" s="31"/>
      <c r="D11" s="31"/>
      <c r="E11" s="31"/>
      <c r="F11" s="41"/>
      <c r="G11" s="31"/>
      <c r="H11" s="31"/>
      <c r="I11" s="41"/>
    </row>
    <row r="12" spans="1:9" ht="12.75" thickBot="1" x14ac:dyDescent="0.2">
      <c r="A12" s="2" t="s">
        <v>52</v>
      </c>
      <c r="I12" s="37" t="s">
        <v>46</v>
      </c>
    </row>
    <row r="13" spans="1:9" ht="20.100000000000001" customHeight="1" x14ac:dyDescent="0.15">
      <c r="A13" s="160" t="s">
        <v>90</v>
      </c>
      <c r="B13" s="162" t="s">
        <v>91</v>
      </c>
      <c r="C13" s="164" t="s">
        <v>95</v>
      </c>
      <c r="D13" s="164" t="s">
        <v>96</v>
      </c>
      <c r="E13" s="170" t="s">
        <v>108</v>
      </c>
      <c r="F13" s="171"/>
      <c r="G13" s="168" t="s">
        <v>109</v>
      </c>
      <c r="H13" s="166" t="s">
        <v>110</v>
      </c>
      <c r="I13" s="167"/>
    </row>
    <row r="14" spans="1:9" ht="20.100000000000001" customHeight="1" x14ac:dyDescent="0.15">
      <c r="A14" s="161"/>
      <c r="B14" s="163"/>
      <c r="C14" s="165"/>
      <c r="D14" s="165"/>
      <c r="E14" s="28"/>
      <c r="F14" s="38" t="s">
        <v>70</v>
      </c>
      <c r="G14" s="169"/>
      <c r="H14" s="28"/>
      <c r="I14" s="38" t="s">
        <v>70</v>
      </c>
    </row>
    <row r="15" spans="1:9" ht="27.95" customHeight="1" x14ac:dyDescent="0.15">
      <c r="A15" s="48" t="s">
        <v>57</v>
      </c>
      <c r="B15" s="49"/>
      <c r="C15" s="29">
        <f>SUM(C16:C19)</f>
        <v>3743467</v>
      </c>
      <c r="D15" s="29">
        <f>SUM(D16:D19)</f>
        <v>3552438</v>
      </c>
      <c r="E15" s="29">
        <f>D15-C15</f>
        <v>-191029</v>
      </c>
      <c r="F15" s="44">
        <f>+D15/C15-100%</f>
        <v>-5.1029967674351084E-2</v>
      </c>
      <c r="G15" s="33">
        <f>SUM(G16:G19)</f>
        <v>3600230</v>
      </c>
      <c r="H15" s="34">
        <f>+D15-G15</f>
        <v>-47792</v>
      </c>
      <c r="I15" s="39">
        <f>+D15/G15-100%</f>
        <v>-1.3274707449246304E-2</v>
      </c>
    </row>
    <row r="16" spans="1:9" ht="27.95" customHeight="1" x14ac:dyDescent="0.15">
      <c r="A16" s="55"/>
      <c r="B16" s="56" t="s">
        <v>58</v>
      </c>
      <c r="C16" s="29">
        <f>'査定1公表（３条＋４条）'!G25</f>
        <v>3680531</v>
      </c>
      <c r="D16" s="29">
        <f>'査定1公表（３条＋４条）'!H25</f>
        <v>3468196</v>
      </c>
      <c r="E16" s="29">
        <f>D16-C16</f>
        <v>-212335</v>
      </c>
      <c r="F16" s="44">
        <f t="shared" ref="F16:F19" si="2">+D16/C16-100%</f>
        <v>-5.7691403767554217E-2</v>
      </c>
      <c r="G16" s="33">
        <f>'査定1公表（３条＋４条）'!K25</f>
        <v>3486982</v>
      </c>
      <c r="H16" s="34">
        <f>+D16-G16</f>
        <v>-18786</v>
      </c>
      <c r="I16" s="39">
        <f t="shared" ref="I16:I19" si="3">+D16/G16-100%</f>
        <v>-5.3874668696310968E-3</v>
      </c>
    </row>
    <row r="17" spans="1:9" ht="27.95" customHeight="1" x14ac:dyDescent="0.15">
      <c r="A17" s="55"/>
      <c r="B17" s="56" t="s">
        <v>59</v>
      </c>
      <c r="C17" s="29">
        <f>'査定1公表（３条＋４条）'!G32</f>
        <v>31800</v>
      </c>
      <c r="D17" s="29">
        <f>'査定1公表（３条＋４条）'!H32</f>
        <v>53241</v>
      </c>
      <c r="E17" s="29">
        <f>D17-C17</f>
        <v>21441</v>
      </c>
      <c r="F17" s="44">
        <f t="shared" si="2"/>
        <v>0.67424528301886788</v>
      </c>
      <c r="G17" s="33">
        <f>'査定1公表（３条＋４条）'!K32</f>
        <v>82247</v>
      </c>
      <c r="H17" s="34">
        <f>+D17-G17</f>
        <v>-29006</v>
      </c>
      <c r="I17" s="39">
        <f t="shared" si="3"/>
        <v>-0.35266939827592492</v>
      </c>
    </row>
    <row r="18" spans="1:9" ht="27.95" customHeight="1" x14ac:dyDescent="0.15">
      <c r="A18" s="55"/>
      <c r="B18" s="56" t="s">
        <v>60</v>
      </c>
      <c r="C18" s="29">
        <f>'査定1公表（３条＋４条）'!G36</f>
        <v>1136</v>
      </c>
      <c r="D18" s="29">
        <f>'査定1公表（３条＋４条）'!H36</f>
        <v>1001</v>
      </c>
      <c r="E18" s="29">
        <f>D18-C18</f>
        <v>-135</v>
      </c>
      <c r="F18" s="44">
        <f t="shared" si="2"/>
        <v>-0.11883802816901412</v>
      </c>
      <c r="G18" s="33">
        <f>'査定1公表（３条＋４条）'!K36</f>
        <v>1001</v>
      </c>
      <c r="H18" s="34">
        <f>+D18-G18</f>
        <v>0</v>
      </c>
      <c r="I18" s="39">
        <f t="shared" si="3"/>
        <v>0</v>
      </c>
    </row>
    <row r="19" spans="1:9" ht="27.95" customHeight="1" thickBot="1" x14ac:dyDescent="0.2">
      <c r="A19" s="57"/>
      <c r="B19" s="58" t="s">
        <v>61</v>
      </c>
      <c r="C19" s="30">
        <f>'査定1公表（３条＋４条）'!G39</f>
        <v>30000</v>
      </c>
      <c r="D19" s="30">
        <f>'査定1公表（３条＋４条）'!H39</f>
        <v>30000</v>
      </c>
      <c r="E19" s="30">
        <f>D19-C19</f>
        <v>0</v>
      </c>
      <c r="F19" s="45">
        <f t="shared" si="2"/>
        <v>0</v>
      </c>
      <c r="G19" s="35">
        <f>'査定1公表（３条＋４条）'!K39</f>
        <v>30000</v>
      </c>
      <c r="H19" s="36">
        <f>+D19-G19</f>
        <v>0</v>
      </c>
      <c r="I19" s="40">
        <f t="shared" si="3"/>
        <v>0</v>
      </c>
    </row>
    <row r="21" spans="1:9" x14ac:dyDescent="0.15">
      <c r="A21" s="159" t="s">
        <v>42</v>
      </c>
      <c r="B21" s="159"/>
      <c r="C21" s="159"/>
      <c r="D21" s="159"/>
      <c r="E21" s="159"/>
      <c r="F21" s="159"/>
      <c r="G21" s="159"/>
      <c r="H21" s="159"/>
      <c r="I21" s="159"/>
    </row>
    <row r="22" spans="1:9" ht="12.75" thickBot="1" x14ac:dyDescent="0.2">
      <c r="A22" s="2" t="s">
        <v>51</v>
      </c>
      <c r="I22" s="37" t="s">
        <v>46</v>
      </c>
    </row>
    <row r="23" spans="1:9" ht="20.100000000000001" customHeight="1" x14ac:dyDescent="0.15">
      <c r="A23" s="160" t="s">
        <v>90</v>
      </c>
      <c r="B23" s="162" t="s">
        <v>91</v>
      </c>
      <c r="C23" s="164" t="s">
        <v>95</v>
      </c>
      <c r="D23" s="164" t="s">
        <v>96</v>
      </c>
      <c r="E23" s="170" t="s">
        <v>108</v>
      </c>
      <c r="F23" s="171"/>
      <c r="G23" s="168" t="s">
        <v>109</v>
      </c>
      <c r="H23" s="166" t="s">
        <v>110</v>
      </c>
      <c r="I23" s="167"/>
    </row>
    <row r="24" spans="1:9" ht="20.100000000000001" customHeight="1" x14ac:dyDescent="0.15">
      <c r="A24" s="161"/>
      <c r="B24" s="163"/>
      <c r="C24" s="165"/>
      <c r="D24" s="165"/>
      <c r="E24" s="28"/>
      <c r="F24" s="38" t="s">
        <v>70</v>
      </c>
      <c r="G24" s="169"/>
      <c r="H24" s="28"/>
      <c r="I24" s="38" t="s">
        <v>70</v>
      </c>
    </row>
    <row r="25" spans="1:9" ht="27.95" customHeight="1" x14ac:dyDescent="0.15">
      <c r="A25" s="48" t="s">
        <v>62</v>
      </c>
      <c r="B25" s="49"/>
      <c r="C25" s="29">
        <f>SUM(C26:C27)</f>
        <v>11511</v>
      </c>
      <c r="D25" s="29">
        <f>SUM(D26:D27)</f>
        <v>130698</v>
      </c>
      <c r="E25" s="29">
        <f>D25-C25</f>
        <v>119187</v>
      </c>
      <c r="F25" s="44">
        <f>+D25/C25-100%</f>
        <v>10.354182955433933</v>
      </c>
      <c r="G25" s="33">
        <f>SUM(G26:G27)</f>
        <v>11691</v>
      </c>
      <c r="H25" s="34">
        <f>+D25-G25</f>
        <v>119007</v>
      </c>
      <c r="I25" s="39">
        <f>+D25/G25-100%</f>
        <v>10.179368745188606</v>
      </c>
    </row>
    <row r="26" spans="1:9" ht="27.95" customHeight="1" x14ac:dyDescent="0.15">
      <c r="A26" s="55"/>
      <c r="B26" s="56" t="s">
        <v>85</v>
      </c>
      <c r="C26" s="29">
        <f>'査定1公表（３条＋４条）'!G47</f>
        <v>11510</v>
      </c>
      <c r="D26" s="29">
        <f>'査定1公表（３条＋４条）'!H47</f>
        <v>130697</v>
      </c>
      <c r="E26" s="29">
        <f>D26-C26</f>
        <v>119187</v>
      </c>
      <c r="F26" s="44">
        <f t="shared" ref="F26:F27" si="4">+D26/C26-100%</f>
        <v>10.355082536924414</v>
      </c>
      <c r="G26" s="33">
        <f>'査定1公表（３条＋４条）'!K47</f>
        <v>11690</v>
      </c>
      <c r="H26" s="34">
        <f>+D26-G26</f>
        <v>119007</v>
      </c>
      <c r="I26" s="39">
        <f t="shared" ref="I26:I27" si="5">+D26/G26-100%</f>
        <v>10.180239520958084</v>
      </c>
    </row>
    <row r="27" spans="1:9" ht="27.95" customHeight="1" thickBot="1" x14ac:dyDescent="0.2">
      <c r="A27" s="57"/>
      <c r="B27" s="58" t="s">
        <v>92</v>
      </c>
      <c r="C27" s="30">
        <f>'査定1公表（３条＋４条）'!G50</f>
        <v>1</v>
      </c>
      <c r="D27" s="30">
        <f>'査定1公表（３条＋４条）'!H50</f>
        <v>1</v>
      </c>
      <c r="E27" s="30">
        <f>D27-C27</f>
        <v>0</v>
      </c>
      <c r="F27" s="45">
        <f t="shared" si="4"/>
        <v>0</v>
      </c>
      <c r="G27" s="35">
        <f>'査定1公表（３条＋４条）'!K50</f>
        <v>1</v>
      </c>
      <c r="H27" s="36">
        <f>+D27-G27</f>
        <v>0</v>
      </c>
      <c r="I27" s="40">
        <f t="shared" si="5"/>
        <v>0</v>
      </c>
    </row>
    <row r="29" spans="1:9" ht="12.75" thickBot="1" x14ac:dyDescent="0.2">
      <c r="A29" s="2" t="s">
        <v>52</v>
      </c>
      <c r="I29" s="37" t="s">
        <v>46</v>
      </c>
    </row>
    <row r="30" spans="1:9" ht="20.100000000000001" customHeight="1" x14ac:dyDescent="0.15">
      <c r="A30" s="160" t="s">
        <v>90</v>
      </c>
      <c r="B30" s="162" t="s">
        <v>91</v>
      </c>
      <c r="C30" s="164" t="s">
        <v>95</v>
      </c>
      <c r="D30" s="164" t="s">
        <v>96</v>
      </c>
      <c r="E30" s="170" t="s">
        <v>108</v>
      </c>
      <c r="F30" s="171"/>
      <c r="G30" s="168" t="s">
        <v>109</v>
      </c>
      <c r="H30" s="166" t="s">
        <v>110</v>
      </c>
      <c r="I30" s="167"/>
    </row>
    <row r="31" spans="1:9" ht="20.100000000000001" customHeight="1" x14ac:dyDescent="0.15">
      <c r="A31" s="161"/>
      <c r="B31" s="163"/>
      <c r="C31" s="165"/>
      <c r="D31" s="165"/>
      <c r="E31" s="28"/>
      <c r="F31" s="38" t="s">
        <v>70</v>
      </c>
      <c r="G31" s="169"/>
      <c r="H31" s="28"/>
      <c r="I31" s="38" t="s">
        <v>70</v>
      </c>
    </row>
    <row r="32" spans="1:9" ht="27.95" customHeight="1" x14ac:dyDescent="0.15">
      <c r="A32" s="48" t="s">
        <v>63</v>
      </c>
      <c r="B32" s="49"/>
      <c r="C32" s="29">
        <f>SUM(C33:C34)</f>
        <v>1821600</v>
      </c>
      <c r="D32" s="29">
        <f>SUM(D33:D34)</f>
        <v>1942758</v>
      </c>
      <c r="E32" s="29">
        <f>D32-C32</f>
        <v>121158</v>
      </c>
      <c r="F32" s="44">
        <f>+D32/C32-100%</f>
        <v>6.6511857707509892E-2</v>
      </c>
      <c r="G32" s="33">
        <f>SUM(G33:G34)</f>
        <v>1689817</v>
      </c>
      <c r="H32" s="34">
        <f>+D32-G32</f>
        <v>252941</v>
      </c>
      <c r="I32" s="46">
        <f>+D32/G32-100%</f>
        <v>0.14968543931088396</v>
      </c>
    </row>
    <row r="33" spans="1:9" ht="27.95" customHeight="1" x14ac:dyDescent="0.15">
      <c r="A33" s="50"/>
      <c r="B33" s="49" t="s">
        <v>64</v>
      </c>
      <c r="C33" s="29">
        <f>'査定1公表（３条＋４条）'!G57</f>
        <v>1569582</v>
      </c>
      <c r="D33" s="29">
        <f>'査定1公表（３条＋４条）'!H57</f>
        <v>1690740</v>
      </c>
      <c r="E33" s="29">
        <f>D33-C33</f>
        <v>121158</v>
      </c>
      <c r="F33" s="44">
        <f t="shared" ref="F33:F34" si="6">+D33/C33-100%</f>
        <v>7.7191252193259174E-2</v>
      </c>
      <c r="G33" s="33">
        <f>'査定1公表（３条＋４条）'!K57</f>
        <v>1402434</v>
      </c>
      <c r="H33" s="34">
        <f>+D33-G33</f>
        <v>288306</v>
      </c>
      <c r="I33" s="46">
        <f t="shared" ref="I33:I34" si="7">+D33/G33-100%</f>
        <v>0.20557544953987139</v>
      </c>
    </row>
    <row r="34" spans="1:9" ht="27.95" customHeight="1" thickBot="1" x14ac:dyDescent="0.2">
      <c r="A34" s="51"/>
      <c r="B34" s="52" t="s">
        <v>65</v>
      </c>
      <c r="C34" s="30">
        <f>'査定1公表（３条＋４条）'!G60</f>
        <v>252018</v>
      </c>
      <c r="D34" s="30">
        <f>'査定1公表（３条＋４条）'!H60</f>
        <v>252018</v>
      </c>
      <c r="E34" s="30">
        <f>D34-C34</f>
        <v>0</v>
      </c>
      <c r="F34" s="45">
        <f t="shared" si="6"/>
        <v>0</v>
      </c>
      <c r="G34" s="35">
        <f>'査定1公表（３条＋４条）'!K60</f>
        <v>287383</v>
      </c>
      <c r="H34" s="36">
        <f>+D34-G34</f>
        <v>-35365</v>
      </c>
      <c r="I34" s="47">
        <f t="shared" si="7"/>
        <v>-0.12305877522330821</v>
      </c>
    </row>
    <row r="36" spans="1:9" ht="10.5" customHeight="1" x14ac:dyDescent="0.15"/>
    <row r="47" spans="1:9" ht="13.5" customHeight="1" x14ac:dyDescent="0.15"/>
    <row r="53" spans="1:15" s="4" customFormat="1" ht="23.25" customHeight="1" x14ac:dyDescent="0.15">
      <c r="A53" s="59"/>
      <c r="B53" s="59"/>
      <c r="C53" s="32"/>
      <c r="D53" s="32"/>
      <c r="E53" s="32"/>
      <c r="F53" s="43"/>
      <c r="G53" s="32"/>
      <c r="H53" s="32"/>
      <c r="I53" s="43"/>
      <c r="L53" s="5"/>
      <c r="M53" s="5"/>
      <c r="N53" s="5"/>
      <c r="O53" s="5"/>
    </row>
    <row r="54" spans="1:15" s="4" customFormat="1" ht="23.25" customHeight="1" x14ac:dyDescent="0.15">
      <c r="A54" s="59"/>
      <c r="B54" s="59"/>
      <c r="C54" s="32"/>
      <c r="D54" s="32"/>
      <c r="E54" s="32"/>
      <c r="F54" s="43"/>
      <c r="G54" s="32"/>
      <c r="H54" s="32"/>
      <c r="I54" s="43"/>
      <c r="L54" s="5"/>
      <c r="M54" s="5"/>
      <c r="N54" s="5"/>
      <c r="O54" s="5"/>
    </row>
    <row r="55" spans="1:15" s="4" customFormat="1" ht="20.25" customHeight="1" x14ac:dyDescent="0.15">
      <c r="A55" s="59"/>
      <c r="B55" s="59"/>
      <c r="C55" s="32"/>
      <c r="D55" s="32"/>
      <c r="E55" s="32"/>
      <c r="F55" s="43"/>
      <c r="G55" s="32"/>
      <c r="H55" s="32"/>
      <c r="I55" s="43"/>
    </row>
    <row r="56" spans="1:15" s="4" customFormat="1" ht="18" customHeight="1" x14ac:dyDescent="0.15">
      <c r="A56" s="172" t="s">
        <v>67</v>
      </c>
      <c r="B56" s="172"/>
      <c r="C56" s="172"/>
      <c r="D56" s="172"/>
      <c r="E56" s="172"/>
      <c r="F56" s="172"/>
      <c r="G56" s="172"/>
      <c r="H56" s="172"/>
      <c r="I56" s="172"/>
    </row>
    <row r="57" spans="1:15" s="4" customFormat="1" ht="4.5" customHeight="1" x14ac:dyDescent="0.15">
      <c r="A57" s="59"/>
      <c r="B57" s="59"/>
      <c r="C57" s="32"/>
      <c r="D57" s="32"/>
      <c r="E57" s="32"/>
      <c r="F57" s="43"/>
      <c r="G57" s="32"/>
      <c r="H57" s="32"/>
      <c r="I57" s="43"/>
    </row>
  </sheetData>
  <mergeCells count="32">
    <mergeCell ref="E13:F13"/>
    <mergeCell ref="E23:F23"/>
    <mergeCell ref="H23:I23"/>
    <mergeCell ref="G30:G31"/>
    <mergeCell ref="H30:I30"/>
    <mergeCell ref="A56:I56"/>
    <mergeCell ref="A30:A31"/>
    <mergeCell ref="B30:B31"/>
    <mergeCell ref="C30:C31"/>
    <mergeCell ref="D30:D31"/>
    <mergeCell ref="E30:F30"/>
    <mergeCell ref="A23:A24"/>
    <mergeCell ref="B23:B24"/>
    <mergeCell ref="C23:C24"/>
    <mergeCell ref="D23:D24"/>
    <mergeCell ref="G23:G24"/>
    <mergeCell ref="A1:I1"/>
    <mergeCell ref="A3:I3"/>
    <mergeCell ref="A21:I21"/>
    <mergeCell ref="A5:A6"/>
    <mergeCell ref="B5:B6"/>
    <mergeCell ref="C5:C6"/>
    <mergeCell ref="D5:D6"/>
    <mergeCell ref="A13:A14"/>
    <mergeCell ref="B13:B14"/>
    <mergeCell ref="C13:C14"/>
    <mergeCell ref="D13:D14"/>
    <mergeCell ref="H5:I5"/>
    <mergeCell ref="H13:I13"/>
    <mergeCell ref="G5:G6"/>
    <mergeCell ref="G13:G14"/>
    <mergeCell ref="E5:F5"/>
  </mergeCells>
  <phoneticPr fontId="1"/>
  <dataValidations count="1">
    <dataValidation imeMode="hiragana" allowBlank="1" showInputMessage="1" showErrorMessage="1" sqref="A57:E57 A53:E55"/>
  </dataValidations>
  <printOptions horizontalCentered="1"/>
  <pageMargins left="0.31496062992125984" right="0.31496062992125984" top="0.74803149606299213" bottom="0.43307086614173229" header="0.31496062992125984" footer="0.31496062992125984"/>
  <pageSetup paperSize="9" fitToHeight="0" orientation="landscape" r:id="rId1"/>
  <rowBreaks count="1" manualBreakCount="1">
    <brk id="2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view="pageBreakPreview" zoomScaleNormal="75" zoomScaleSheetLayoutView="100" workbookViewId="0">
      <selection sqref="A1:N1"/>
    </sheetView>
  </sheetViews>
  <sheetFormatPr defaultRowHeight="18" customHeight="1" x14ac:dyDescent="0.15"/>
  <cols>
    <col min="1" max="1" width="2" style="3" customWidth="1"/>
    <col min="2" max="2" width="11.125" style="3" customWidth="1"/>
    <col min="3" max="3" width="2" style="3" customWidth="1"/>
    <col min="4" max="4" width="11.125" style="59" customWidth="1"/>
    <col min="5" max="5" width="3.375" style="3" bestFit="1" customWidth="1"/>
    <col min="6" max="6" width="12.125" style="59" customWidth="1"/>
    <col min="7" max="9" width="14.625" style="32" customWidth="1"/>
    <col min="10" max="10" width="11.25" style="43" customWidth="1"/>
    <col min="11" max="12" width="14.625" style="32" customWidth="1"/>
    <col min="13" max="13" width="11.125" style="43" customWidth="1"/>
    <col min="14" max="14" width="18.625" style="122" customWidth="1"/>
    <col min="15" max="16384" width="9" style="4"/>
  </cols>
  <sheetData>
    <row r="1" spans="1:14" ht="23.25" customHeight="1" x14ac:dyDescent="0.15">
      <c r="A1" s="175" t="s">
        <v>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2" customHeight="1" x14ac:dyDescent="0.15">
      <c r="A2" s="6"/>
      <c r="B2" s="6"/>
      <c r="C2" s="6"/>
      <c r="D2" s="102"/>
      <c r="E2" s="6"/>
      <c r="F2" s="102"/>
      <c r="G2" s="60"/>
      <c r="H2" s="60"/>
      <c r="I2" s="60"/>
      <c r="J2" s="74"/>
      <c r="K2" s="60"/>
      <c r="L2" s="60"/>
      <c r="M2" s="74"/>
      <c r="N2" s="102"/>
    </row>
    <row r="3" spans="1:14" ht="12" customHeight="1" x14ac:dyDescent="0.15">
      <c r="A3" s="176" t="s">
        <v>41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ht="12" customHeight="1" thickBot="1" x14ac:dyDescent="0.2">
      <c r="B4" s="7" t="s">
        <v>28</v>
      </c>
      <c r="N4" s="116" t="s">
        <v>46</v>
      </c>
    </row>
    <row r="5" spans="1:14" s="8" customFormat="1" ht="20.100000000000001" customHeight="1" x14ac:dyDescent="0.15">
      <c r="A5" s="182" t="s">
        <v>1</v>
      </c>
      <c r="B5" s="179"/>
      <c r="C5" s="178" t="s">
        <v>2</v>
      </c>
      <c r="D5" s="179"/>
      <c r="E5" s="178" t="s">
        <v>3</v>
      </c>
      <c r="F5" s="179"/>
      <c r="G5" s="164" t="s">
        <v>95</v>
      </c>
      <c r="H5" s="164" t="s">
        <v>96</v>
      </c>
      <c r="I5" s="170" t="s">
        <v>108</v>
      </c>
      <c r="J5" s="171"/>
      <c r="K5" s="168" t="s">
        <v>109</v>
      </c>
      <c r="L5" s="166" t="s">
        <v>110</v>
      </c>
      <c r="M5" s="167"/>
      <c r="N5" s="173" t="s">
        <v>4</v>
      </c>
    </row>
    <row r="6" spans="1:14" s="8" customFormat="1" ht="20.100000000000001" customHeight="1" x14ac:dyDescent="0.15">
      <c r="A6" s="183"/>
      <c r="B6" s="181"/>
      <c r="C6" s="180"/>
      <c r="D6" s="181"/>
      <c r="E6" s="180"/>
      <c r="F6" s="181"/>
      <c r="G6" s="165"/>
      <c r="H6" s="165"/>
      <c r="I6" s="28"/>
      <c r="J6" s="38" t="s">
        <v>70</v>
      </c>
      <c r="K6" s="169"/>
      <c r="L6" s="28"/>
      <c r="M6" s="38" t="s">
        <v>70</v>
      </c>
      <c r="N6" s="174"/>
    </row>
    <row r="7" spans="1:14" s="12" customFormat="1" ht="27.95" customHeight="1" x14ac:dyDescent="0.15">
      <c r="A7" s="81" t="s">
        <v>29</v>
      </c>
      <c r="B7" s="10" t="s">
        <v>5</v>
      </c>
      <c r="C7" s="11"/>
      <c r="D7" s="104"/>
      <c r="E7" s="11"/>
      <c r="F7" s="17"/>
      <c r="G7" s="61">
        <f>G8+G12+G17</f>
        <v>4265759</v>
      </c>
      <c r="H7" s="61">
        <f>H8+H12+H17</f>
        <v>4145570</v>
      </c>
      <c r="I7" s="62">
        <f t="shared" ref="I7:I19" si="0">+H7-G7</f>
        <v>-120189</v>
      </c>
      <c r="J7" s="82">
        <f>+H7/G7-100%</f>
        <v>-2.81752907278634E-2</v>
      </c>
      <c r="K7" s="94">
        <f>K8+K12+K17</f>
        <v>4121784</v>
      </c>
      <c r="L7" s="95">
        <f t="shared" ref="L7:L19" si="1">+H7-K7</f>
        <v>23786</v>
      </c>
      <c r="M7" s="96">
        <f t="shared" ref="M7:M19" si="2">+H7/K7-100%</f>
        <v>5.7708021575124668E-3</v>
      </c>
      <c r="N7" s="117"/>
    </row>
    <row r="8" spans="1:14" s="12" customFormat="1" ht="27.95" customHeight="1" x14ac:dyDescent="0.15">
      <c r="A8" s="83"/>
      <c r="B8" s="14"/>
      <c r="C8" s="9" t="s">
        <v>29</v>
      </c>
      <c r="D8" s="124" t="s">
        <v>6</v>
      </c>
      <c r="E8" s="11"/>
      <c r="F8" s="17"/>
      <c r="G8" s="61">
        <f>G9+G10+G11</f>
        <v>3858787</v>
      </c>
      <c r="H8" s="61">
        <f>H9+H10+H11</f>
        <v>3742406</v>
      </c>
      <c r="I8" s="62">
        <f t="shared" si="0"/>
        <v>-116381</v>
      </c>
      <c r="J8" s="82">
        <f t="shared" ref="J8:J19" si="3">+H8/G8-100%</f>
        <v>-3.0159995874351142E-2</v>
      </c>
      <c r="K8" s="94">
        <f>K9+K10+K11</f>
        <v>3710265</v>
      </c>
      <c r="L8" s="95">
        <f t="shared" si="1"/>
        <v>32141</v>
      </c>
      <c r="M8" s="96">
        <f t="shared" si="2"/>
        <v>8.6627235520913004E-3</v>
      </c>
      <c r="N8" s="92"/>
    </row>
    <row r="9" spans="1:14" s="12" customFormat="1" ht="27.95" customHeight="1" x14ac:dyDescent="0.15">
      <c r="A9" s="83"/>
      <c r="B9" s="14"/>
      <c r="C9" s="13"/>
      <c r="D9" s="125"/>
      <c r="E9" s="15" t="s">
        <v>29</v>
      </c>
      <c r="F9" s="16" t="s">
        <v>7</v>
      </c>
      <c r="G9" s="61">
        <v>3515600</v>
      </c>
      <c r="H9" s="61">
        <v>3518900</v>
      </c>
      <c r="I9" s="62">
        <f t="shared" si="0"/>
        <v>3300</v>
      </c>
      <c r="J9" s="82">
        <f t="shared" si="3"/>
        <v>9.3867334167718752E-4</v>
      </c>
      <c r="K9" s="97">
        <v>3476990</v>
      </c>
      <c r="L9" s="95">
        <f t="shared" si="1"/>
        <v>41910</v>
      </c>
      <c r="M9" s="96">
        <f t="shared" si="2"/>
        <v>1.205352905817958E-2</v>
      </c>
      <c r="N9" s="92" t="s">
        <v>73</v>
      </c>
    </row>
    <row r="10" spans="1:14" s="12" customFormat="1" ht="27.95" customHeight="1" x14ac:dyDescent="0.15">
      <c r="A10" s="83"/>
      <c r="B10" s="14"/>
      <c r="C10" s="13"/>
      <c r="D10" s="125"/>
      <c r="E10" s="11" t="s">
        <v>30</v>
      </c>
      <c r="F10" s="17" t="s">
        <v>8</v>
      </c>
      <c r="G10" s="61">
        <v>332194</v>
      </c>
      <c r="H10" s="61">
        <v>214643</v>
      </c>
      <c r="I10" s="62">
        <f t="shared" si="0"/>
        <v>-117551</v>
      </c>
      <c r="J10" s="82">
        <f t="shared" si="3"/>
        <v>-0.35386250203194514</v>
      </c>
      <c r="K10" s="97">
        <v>224493</v>
      </c>
      <c r="L10" s="95">
        <f t="shared" si="1"/>
        <v>-9850</v>
      </c>
      <c r="M10" s="96">
        <f t="shared" si="2"/>
        <v>-4.3876646487863713E-2</v>
      </c>
      <c r="N10" s="92" t="s">
        <v>74</v>
      </c>
    </row>
    <row r="11" spans="1:14" s="12" customFormat="1" ht="27.95" customHeight="1" x14ac:dyDescent="0.15">
      <c r="A11" s="83"/>
      <c r="B11" s="14"/>
      <c r="C11" s="13"/>
      <c r="D11" s="125"/>
      <c r="E11" s="15" t="s">
        <v>31</v>
      </c>
      <c r="F11" s="16" t="s">
        <v>68</v>
      </c>
      <c r="G11" s="61">
        <v>10993</v>
      </c>
      <c r="H11" s="61">
        <v>8863</v>
      </c>
      <c r="I11" s="62">
        <f t="shared" si="0"/>
        <v>-2130</v>
      </c>
      <c r="J11" s="82">
        <f t="shared" si="3"/>
        <v>-0.19375966524151733</v>
      </c>
      <c r="K11" s="97">
        <v>8782</v>
      </c>
      <c r="L11" s="95">
        <f t="shared" si="1"/>
        <v>81</v>
      </c>
      <c r="M11" s="96">
        <f t="shared" si="2"/>
        <v>9.223411523570979E-3</v>
      </c>
      <c r="N11" s="92" t="s">
        <v>97</v>
      </c>
    </row>
    <row r="12" spans="1:14" s="12" customFormat="1" ht="27.95" customHeight="1" x14ac:dyDescent="0.15">
      <c r="A12" s="83"/>
      <c r="B12" s="14"/>
      <c r="C12" s="9" t="s">
        <v>30</v>
      </c>
      <c r="D12" s="124" t="s">
        <v>10</v>
      </c>
      <c r="E12" s="11"/>
      <c r="F12" s="17"/>
      <c r="G12" s="61">
        <f>SUM(G13:G16)</f>
        <v>406970</v>
      </c>
      <c r="H12" s="61">
        <f>H13+H15+H14+H16</f>
        <v>403162</v>
      </c>
      <c r="I12" s="62">
        <f t="shared" si="0"/>
        <v>-3808</v>
      </c>
      <c r="J12" s="82">
        <f t="shared" si="3"/>
        <v>-9.3569550581124039E-3</v>
      </c>
      <c r="K12" s="94">
        <f>SUM(K13:K16)</f>
        <v>411517</v>
      </c>
      <c r="L12" s="95">
        <f t="shared" si="1"/>
        <v>-8355</v>
      </c>
      <c r="M12" s="96">
        <f t="shared" si="2"/>
        <v>-2.0302927947083549E-2</v>
      </c>
      <c r="N12" s="92"/>
    </row>
    <row r="13" spans="1:14" s="12" customFormat="1" ht="27.95" customHeight="1" x14ac:dyDescent="0.15">
      <c r="A13" s="83"/>
      <c r="B13" s="14"/>
      <c r="C13" s="13"/>
      <c r="D13" s="125"/>
      <c r="E13" s="25" t="s">
        <v>29</v>
      </c>
      <c r="F13" s="16" t="s">
        <v>11</v>
      </c>
      <c r="G13" s="61">
        <v>1</v>
      </c>
      <c r="H13" s="61">
        <v>1</v>
      </c>
      <c r="I13" s="62">
        <f t="shared" si="0"/>
        <v>0</v>
      </c>
      <c r="J13" s="82">
        <f t="shared" si="3"/>
        <v>0</v>
      </c>
      <c r="K13" s="97">
        <v>7</v>
      </c>
      <c r="L13" s="95">
        <f t="shared" si="1"/>
        <v>-6</v>
      </c>
      <c r="M13" s="96">
        <f t="shared" si="2"/>
        <v>-0.85714285714285721</v>
      </c>
      <c r="N13" s="156" t="s">
        <v>103</v>
      </c>
    </row>
    <row r="14" spans="1:14" s="12" customFormat="1" ht="27.95" customHeight="1" x14ac:dyDescent="0.15">
      <c r="A14" s="83"/>
      <c r="B14" s="14"/>
      <c r="C14" s="13"/>
      <c r="D14" s="125"/>
      <c r="E14" s="11" t="s">
        <v>30</v>
      </c>
      <c r="F14" s="17" t="s">
        <v>69</v>
      </c>
      <c r="G14" s="61">
        <v>275566</v>
      </c>
      <c r="H14" s="61">
        <v>282432</v>
      </c>
      <c r="I14" s="62">
        <f t="shared" si="0"/>
        <v>6866</v>
      </c>
      <c r="J14" s="82">
        <f t="shared" si="3"/>
        <v>2.4915991087434586E-2</v>
      </c>
      <c r="K14" s="97">
        <v>284865</v>
      </c>
      <c r="L14" s="95">
        <f t="shared" si="1"/>
        <v>-2433</v>
      </c>
      <c r="M14" s="96">
        <f t="shared" si="2"/>
        <v>-8.540887788952678E-3</v>
      </c>
      <c r="N14" s="156"/>
    </row>
    <row r="15" spans="1:14" s="12" customFormat="1" ht="27.95" customHeight="1" x14ac:dyDescent="0.15">
      <c r="A15" s="83"/>
      <c r="B15" s="14"/>
      <c r="C15" s="13"/>
      <c r="D15" s="125"/>
      <c r="E15" s="9" t="s">
        <v>31</v>
      </c>
      <c r="F15" s="155" t="s">
        <v>98</v>
      </c>
      <c r="G15" s="61">
        <v>0</v>
      </c>
      <c r="H15" s="61">
        <v>1</v>
      </c>
      <c r="I15" s="62">
        <f t="shared" si="0"/>
        <v>1</v>
      </c>
      <c r="J15" s="77" t="s">
        <v>100</v>
      </c>
      <c r="K15" s="97">
        <v>1</v>
      </c>
      <c r="L15" s="95">
        <f t="shared" si="1"/>
        <v>0</v>
      </c>
      <c r="M15" s="96">
        <f t="shared" si="2"/>
        <v>0</v>
      </c>
      <c r="N15" s="156" t="s">
        <v>98</v>
      </c>
    </row>
    <row r="16" spans="1:14" s="12" customFormat="1" ht="27.95" customHeight="1" x14ac:dyDescent="0.15">
      <c r="A16" s="83"/>
      <c r="B16" s="14"/>
      <c r="C16" s="13"/>
      <c r="D16" s="125"/>
      <c r="E16" s="9" t="s">
        <v>43</v>
      </c>
      <c r="F16" s="16" t="s">
        <v>9</v>
      </c>
      <c r="G16" s="61">
        <v>131403</v>
      </c>
      <c r="H16" s="61">
        <v>120728</v>
      </c>
      <c r="I16" s="62">
        <f t="shared" si="0"/>
        <v>-10675</v>
      </c>
      <c r="J16" s="82">
        <f t="shared" si="3"/>
        <v>-8.1238632299110325E-2</v>
      </c>
      <c r="K16" s="97">
        <v>126644</v>
      </c>
      <c r="L16" s="95">
        <f t="shared" si="1"/>
        <v>-5916</v>
      </c>
      <c r="M16" s="96">
        <f t="shared" si="2"/>
        <v>-4.6713622437699387E-2</v>
      </c>
      <c r="N16" s="91" t="s">
        <v>75</v>
      </c>
    </row>
    <row r="17" spans="1:14" s="12" customFormat="1" ht="27.95" customHeight="1" x14ac:dyDescent="0.15">
      <c r="A17" s="83"/>
      <c r="B17" s="14"/>
      <c r="C17" s="9" t="s">
        <v>31</v>
      </c>
      <c r="D17" s="124" t="s">
        <v>12</v>
      </c>
      <c r="E17" s="11"/>
      <c r="F17" s="17"/>
      <c r="G17" s="61">
        <f>G18+G19</f>
        <v>2</v>
      </c>
      <c r="H17" s="61">
        <f>H18+H19</f>
        <v>2</v>
      </c>
      <c r="I17" s="62">
        <f t="shared" si="0"/>
        <v>0</v>
      </c>
      <c r="J17" s="82">
        <f t="shared" si="3"/>
        <v>0</v>
      </c>
      <c r="K17" s="94">
        <f>K18+K19</f>
        <v>2</v>
      </c>
      <c r="L17" s="95">
        <f t="shared" si="1"/>
        <v>0</v>
      </c>
      <c r="M17" s="96">
        <f t="shared" si="2"/>
        <v>0</v>
      </c>
      <c r="N17" s="92"/>
    </row>
    <row r="18" spans="1:14" s="12" customFormat="1" ht="27.95" customHeight="1" x14ac:dyDescent="0.15">
      <c r="A18" s="83"/>
      <c r="B18" s="14"/>
      <c r="C18" s="13"/>
      <c r="D18" s="125"/>
      <c r="E18" s="9" t="s">
        <v>29</v>
      </c>
      <c r="F18" s="16" t="s">
        <v>13</v>
      </c>
      <c r="G18" s="61">
        <v>1</v>
      </c>
      <c r="H18" s="61">
        <v>1</v>
      </c>
      <c r="I18" s="62">
        <f t="shared" si="0"/>
        <v>0</v>
      </c>
      <c r="J18" s="82">
        <f t="shared" si="3"/>
        <v>0</v>
      </c>
      <c r="K18" s="97">
        <v>1</v>
      </c>
      <c r="L18" s="95">
        <f t="shared" si="1"/>
        <v>0</v>
      </c>
      <c r="M18" s="96">
        <f t="shared" si="2"/>
        <v>0</v>
      </c>
      <c r="N18" s="92"/>
    </row>
    <row r="19" spans="1:14" s="12" customFormat="1" ht="27.95" customHeight="1" thickBot="1" x14ac:dyDescent="0.2">
      <c r="A19" s="84"/>
      <c r="B19" s="85"/>
      <c r="C19" s="86"/>
      <c r="D19" s="126"/>
      <c r="E19" s="87" t="s">
        <v>30</v>
      </c>
      <c r="F19" s="101" t="s">
        <v>14</v>
      </c>
      <c r="G19" s="88">
        <v>1</v>
      </c>
      <c r="H19" s="88">
        <v>1</v>
      </c>
      <c r="I19" s="89">
        <f t="shared" si="0"/>
        <v>0</v>
      </c>
      <c r="J19" s="90">
        <f t="shared" si="3"/>
        <v>0</v>
      </c>
      <c r="K19" s="98">
        <v>1</v>
      </c>
      <c r="L19" s="99">
        <f t="shared" si="1"/>
        <v>0</v>
      </c>
      <c r="M19" s="100">
        <f t="shared" si="2"/>
        <v>0</v>
      </c>
      <c r="N19" s="93"/>
    </row>
    <row r="20" spans="1:14" s="12" customFormat="1" ht="27.95" customHeight="1" x14ac:dyDescent="0.15">
      <c r="A20" s="18"/>
      <c r="B20" s="18"/>
      <c r="C20" s="18"/>
      <c r="D20" s="127"/>
      <c r="E20" s="18"/>
      <c r="F20" s="103"/>
      <c r="G20" s="63"/>
      <c r="H20" s="63"/>
      <c r="I20" s="64"/>
      <c r="J20" s="75"/>
      <c r="K20" s="64"/>
      <c r="L20" s="64"/>
      <c r="M20" s="75"/>
      <c r="N20" s="118"/>
    </row>
    <row r="21" spans="1:14" s="12" customFormat="1" ht="12" customHeight="1" thickBot="1" x14ac:dyDescent="0.2">
      <c r="A21" s="3"/>
      <c r="B21" s="7" t="s">
        <v>27</v>
      </c>
      <c r="C21" s="3"/>
      <c r="D21" s="59"/>
      <c r="E21" s="3"/>
      <c r="F21" s="59"/>
      <c r="G21" s="32"/>
      <c r="H21" s="32"/>
      <c r="I21" s="65"/>
      <c r="J21" s="76"/>
      <c r="K21" s="72"/>
      <c r="L21" s="72"/>
      <c r="M21" s="76"/>
      <c r="N21" s="116" t="s">
        <v>46</v>
      </c>
    </row>
    <row r="22" spans="1:14" s="8" customFormat="1" ht="20.100000000000001" customHeight="1" x14ac:dyDescent="0.15">
      <c r="A22" s="182" t="s">
        <v>1</v>
      </c>
      <c r="B22" s="179"/>
      <c r="C22" s="178" t="s">
        <v>2</v>
      </c>
      <c r="D22" s="179"/>
      <c r="E22" s="178" t="s">
        <v>3</v>
      </c>
      <c r="F22" s="179"/>
      <c r="G22" s="164" t="s">
        <v>95</v>
      </c>
      <c r="H22" s="164" t="s">
        <v>96</v>
      </c>
      <c r="I22" s="170" t="s">
        <v>108</v>
      </c>
      <c r="J22" s="171"/>
      <c r="K22" s="168" t="s">
        <v>109</v>
      </c>
      <c r="L22" s="166" t="s">
        <v>110</v>
      </c>
      <c r="M22" s="167"/>
      <c r="N22" s="184" t="s">
        <v>4</v>
      </c>
    </row>
    <row r="23" spans="1:14" s="8" customFormat="1" ht="20.100000000000001" customHeight="1" x14ac:dyDescent="0.15">
      <c r="A23" s="183"/>
      <c r="B23" s="181"/>
      <c r="C23" s="180"/>
      <c r="D23" s="181"/>
      <c r="E23" s="180"/>
      <c r="F23" s="181"/>
      <c r="G23" s="165"/>
      <c r="H23" s="165"/>
      <c r="I23" s="28"/>
      <c r="J23" s="38" t="s">
        <v>70</v>
      </c>
      <c r="K23" s="169"/>
      <c r="L23" s="28"/>
      <c r="M23" s="38" t="s">
        <v>70</v>
      </c>
      <c r="N23" s="185"/>
    </row>
    <row r="24" spans="1:14" s="12" customFormat="1" ht="27.95" customHeight="1" x14ac:dyDescent="0.15">
      <c r="A24" s="81" t="s">
        <v>0</v>
      </c>
      <c r="B24" s="10" t="s">
        <v>15</v>
      </c>
      <c r="C24" s="11"/>
      <c r="D24" s="104"/>
      <c r="E24" s="11"/>
      <c r="F24" s="104"/>
      <c r="G24" s="66">
        <f>G25+G32+G36+G39</f>
        <v>3743467</v>
      </c>
      <c r="H24" s="66">
        <f>H25+H32+H36+H39</f>
        <v>3552438</v>
      </c>
      <c r="I24" s="67">
        <f t="shared" ref="I24:I40" si="4">+H24-G24</f>
        <v>-191029</v>
      </c>
      <c r="J24" s="77">
        <f t="shared" ref="J24:J40" si="5">+H24/G24-100%</f>
        <v>-5.1029967674351084E-2</v>
      </c>
      <c r="K24" s="94">
        <f>K25+K32+K36+K39</f>
        <v>3600230</v>
      </c>
      <c r="L24" s="95">
        <f t="shared" ref="L24:L40" si="6">+H24-K24</f>
        <v>-47792</v>
      </c>
      <c r="M24" s="96">
        <f t="shared" ref="M24:M40" si="7">+H24/K24-100%</f>
        <v>-1.3274707449246304E-2</v>
      </c>
      <c r="N24" s="119"/>
    </row>
    <row r="25" spans="1:14" ht="27.95" customHeight="1" x14ac:dyDescent="0.15">
      <c r="A25" s="83"/>
      <c r="B25" s="14"/>
      <c r="C25" s="9" t="s">
        <v>29</v>
      </c>
      <c r="D25" s="124" t="s">
        <v>16</v>
      </c>
      <c r="E25" s="11"/>
      <c r="F25" s="104"/>
      <c r="G25" s="66">
        <f>G26+G27+G28+G29+G30+G31</f>
        <v>3680531</v>
      </c>
      <c r="H25" s="66">
        <f>H26+H27+H28+H29+H30+H31</f>
        <v>3468196</v>
      </c>
      <c r="I25" s="67">
        <f t="shared" si="4"/>
        <v>-212335</v>
      </c>
      <c r="J25" s="77">
        <f t="shared" si="5"/>
        <v>-5.7691403767554217E-2</v>
      </c>
      <c r="K25" s="94">
        <f>K26+K27+K28+K29+K30+K31</f>
        <v>3486982</v>
      </c>
      <c r="L25" s="95">
        <f t="shared" si="6"/>
        <v>-18786</v>
      </c>
      <c r="M25" s="96">
        <f t="shared" si="7"/>
        <v>-5.3874668696310968E-3</v>
      </c>
      <c r="N25" s="119"/>
    </row>
    <row r="26" spans="1:14" ht="27.95" customHeight="1" x14ac:dyDescent="0.15">
      <c r="A26" s="83"/>
      <c r="B26" s="14"/>
      <c r="C26" s="13"/>
      <c r="D26" s="125"/>
      <c r="E26" s="9" t="s">
        <v>29</v>
      </c>
      <c r="F26" s="16" t="s">
        <v>17</v>
      </c>
      <c r="G26" s="66">
        <v>1565176</v>
      </c>
      <c r="H26" s="66">
        <v>1562117</v>
      </c>
      <c r="I26" s="67">
        <f t="shared" si="4"/>
        <v>-3059</v>
      </c>
      <c r="J26" s="77">
        <f t="shared" si="5"/>
        <v>-1.9544127944717271E-3</v>
      </c>
      <c r="K26" s="97">
        <v>1540718</v>
      </c>
      <c r="L26" s="95">
        <f t="shared" si="6"/>
        <v>21399</v>
      </c>
      <c r="M26" s="96">
        <f t="shared" si="7"/>
        <v>1.3888979034450077E-2</v>
      </c>
      <c r="N26" s="119" t="s">
        <v>76</v>
      </c>
    </row>
    <row r="27" spans="1:14" ht="27.95" customHeight="1" x14ac:dyDescent="0.15">
      <c r="A27" s="83"/>
      <c r="B27" s="14"/>
      <c r="C27" s="13"/>
      <c r="D27" s="125"/>
      <c r="E27" s="9" t="s">
        <v>30</v>
      </c>
      <c r="F27" s="16" t="s">
        <v>18</v>
      </c>
      <c r="G27" s="66">
        <v>302936</v>
      </c>
      <c r="H27" s="66">
        <v>296509</v>
      </c>
      <c r="I27" s="67">
        <f t="shared" si="4"/>
        <v>-6427</v>
      </c>
      <c r="J27" s="77">
        <f t="shared" si="5"/>
        <v>-2.1215702326564001E-2</v>
      </c>
      <c r="K27" s="97">
        <v>300773</v>
      </c>
      <c r="L27" s="95">
        <f t="shared" si="6"/>
        <v>-4264</v>
      </c>
      <c r="M27" s="96">
        <f t="shared" si="7"/>
        <v>-1.4176804433908674E-2</v>
      </c>
      <c r="N27" s="119" t="s">
        <v>77</v>
      </c>
    </row>
    <row r="28" spans="1:14" ht="27.95" customHeight="1" x14ac:dyDescent="0.15">
      <c r="A28" s="83"/>
      <c r="B28" s="14"/>
      <c r="C28" s="13"/>
      <c r="D28" s="125"/>
      <c r="E28" s="9" t="s">
        <v>31</v>
      </c>
      <c r="F28" s="16" t="s">
        <v>19</v>
      </c>
      <c r="G28" s="66">
        <v>162084</v>
      </c>
      <c r="H28" s="66">
        <v>18381</v>
      </c>
      <c r="I28" s="67">
        <f t="shared" si="4"/>
        <v>-143703</v>
      </c>
      <c r="J28" s="77">
        <f t="shared" si="5"/>
        <v>-0.8865958391944917</v>
      </c>
      <c r="K28" s="97">
        <v>27546</v>
      </c>
      <c r="L28" s="95">
        <f t="shared" si="6"/>
        <v>-9165</v>
      </c>
      <c r="M28" s="96">
        <f t="shared" si="7"/>
        <v>-0.33271618383794377</v>
      </c>
      <c r="N28" s="119" t="s">
        <v>78</v>
      </c>
    </row>
    <row r="29" spans="1:14" ht="27.95" customHeight="1" x14ac:dyDescent="0.15">
      <c r="A29" s="83"/>
      <c r="B29" s="14"/>
      <c r="C29" s="13"/>
      <c r="D29" s="125"/>
      <c r="E29" s="9" t="s">
        <v>43</v>
      </c>
      <c r="F29" s="16" t="s">
        <v>20</v>
      </c>
      <c r="G29" s="66">
        <v>299192</v>
      </c>
      <c r="H29" s="66">
        <v>231775</v>
      </c>
      <c r="I29" s="67">
        <f t="shared" si="4"/>
        <v>-67417</v>
      </c>
      <c r="J29" s="77">
        <f t="shared" si="5"/>
        <v>-0.22533022273322811</v>
      </c>
      <c r="K29" s="97">
        <v>277806</v>
      </c>
      <c r="L29" s="95">
        <f t="shared" si="6"/>
        <v>-46031</v>
      </c>
      <c r="M29" s="96">
        <f t="shared" si="7"/>
        <v>-0.16569476541183414</v>
      </c>
      <c r="N29" s="119" t="s">
        <v>105</v>
      </c>
    </row>
    <row r="30" spans="1:14" ht="27.95" customHeight="1" x14ac:dyDescent="0.15">
      <c r="A30" s="83"/>
      <c r="B30" s="14"/>
      <c r="C30" s="13"/>
      <c r="D30" s="125"/>
      <c r="E30" s="9" t="s">
        <v>44</v>
      </c>
      <c r="F30" s="16" t="s">
        <v>22</v>
      </c>
      <c r="G30" s="66">
        <v>1294642</v>
      </c>
      <c r="H30" s="66">
        <v>1294235</v>
      </c>
      <c r="I30" s="67">
        <f t="shared" si="4"/>
        <v>-407</v>
      </c>
      <c r="J30" s="77">
        <f t="shared" si="5"/>
        <v>-3.1437262192945958E-4</v>
      </c>
      <c r="K30" s="97">
        <v>1293870</v>
      </c>
      <c r="L30" s="95">
        <f t="shared" si="6"/>
        <v>365</v>
      </c>
      <c r="M30" s="96">
        <f t="shared" si="7"/>
        <v>2.8209943811985383E-4</v>
      </c>
      <c r="N30" s="119" t="s">
        <v>79</v>
      </c>
    </row>
    <row r="31" spans="1:14" ht="27.95" customHeight="1" x14ac:dyDescent="0.15">
      <c r="A31" s="83"/>
      <c r="B31" s="14"/>
      <c r="C31" s="13"/>
      <c r="D31" s="125"/>
      <c r="E31" s="9" t="s">
        <v>45</v>
      </c>
      <c r="F31" s="16" t="s">
        <v>23</v>
      </c>
      <c r="G31" s="66">
        <v>56501</v>
      </c>
      <c r="H31" s="66">
        <v>65179</v>
      </c>
      <c r="I31" s="67">
        <f t="shared" si="4"/>
        <v>8678</v>
      </c>
      <c r="J31" s="77">
        <f t="shared" si="5"/>
        <v>0.1535902019433284</v>
      </c>
      <c r="K31" s="97">
        <v>46269</v>
      </c>
      <c r="L31" s="95">
        <f t="shared" si="6"/>
        <v>18910</v>
      </c>
      <c r="M31" s="96">
        <f t="shared" si="7"/>
        <v>0.40869696773217479</v>
      </c>
      <c r="N31" s="119" t="s">
        <v>106</v>
      </c>
    </row>
    <row r="32" spans="1:14" ht="27.95" customHeight="1" x14ac:dyDescent="0.15">
      <c r="A32" s="83"/>
      <c r="B32" s="14"/>
      <c r="C32" s="9" t="s">
        <v>30</v>
      </c>
      <c r="D32" s="124" t="s">
        <v>24</v>
      </c>
      <c r="E32" s="11"/>
      <c r="F32" s="104"/>
      <c r="G32" s="66">
        <f>G33+G34+G35</f>
        <v>31800</v>
      </c>
      <c r="H32" s="66">
        <f>H33+H34+H35</f>
        <v>53241</v>
      </c>
      <c r="I32" s="67">
        <f t="shared" si="4"/>
        <v>21441</v>
      </c>
      <c r="J32" s="77">
        <f t="shared" si="5"/>
        <v>0.67424528301886788</v>
      </c>
      <c r="K32" s="94">
        <f>K33+K34+K35</f>
        <v>82247</v>
      </c>
      <c r="L32" s="95">
        <f t="shared" si="6"/>
        <v>-29006</v>
      </c>
      <c r="M32" s="96">
        <f t="shared" si="7"/>
        <v>-0.35266939827592492</v>
      </c>
      <c r="N32" s="119"/>
    </row>
    <row r="33" spans="1:14" ht="27.95" customHeight="1" x14ac:dyDescent="0.15">
      <c r="A33" s="83"/>
      <c r="B33" s="14"/>
      <c r="C33" s="13"/>
      <c r="D33" s="125"/>
      <c r="E33" s="9" t="s">
        <v>29</v>
      </c>
      <c r="F33" s="155" t="s">
        <v>102</v>
      </c>
      <c r="G33" s="66">
        <v>31799</v>
      </c>
      <c r="H33" s="66">
        <v>31799</v>
      </c>
      <c r="I33" s="67">
        <f t="shared" si="4"/>
        <v>0</v>
      </c>
      <c r="J33" s="77">
        <f t="shared" si="5"/>
        <v>0</v>
      </c>
      <c r="K33" s="97">
        <v>38454</v>
      </c>
      <c r="L33" s="95">
        <f t="shared" si="6"/>
        <v>-6655</v>
      </c>
      <c r="M33" s="96">
        <f t="shared" si="7"/>
        <v>-0.17306392052842356</v>
      </c>
      <c r="N33" s="119" t="s">
        <v>87</v>
      </c>
    </row>
    <row r="34" spans="1:14" ht="27.95" customHeight="1" x14ac:dyDescent="0.15">
      <c r="A34" s="83"/>
      <c r="B34" s="14"/>
      <c r="C34" s="13"/>
      <c r="D34" s="125"/>
      <c r="E34" s="9" t="s">
        <v>30</v>
      </c>
      <c r="F34" s="16" t="s">
        <v>66</v>
      </c>
      <c r="G34" s="66">
        <v>0</v>
      </c>
      <c r="H34" s="66">
        <v>21441</v>
      </c>
      <c r="I34" s="67">
        <f t="shared" si="4"/>
        <v>21441</v>
      </c>
      <c r="J34" s="77" t="s">
        <v>100</v>
      </c>
      <c r="K34" s="97">
        <v>43792</v>
      </c>
      <c r="L34" s="95">
        <f t="shared" si="6"/>
        <v>-22351</v>
      </c>
      <c r="M34" s="96">
        <f t="shared" si="7"/>
        <v>-0.51039002557544755</v>
      </c>
      <c r="N34" s="119" t="s">
        <v>86</v>
      </c>
    </row>
    <row r="35" spans="1:14" ht="27.95" customHeight="1" x14ac:dyDescent="0.15">
      <c r="A35" s="83"/>
      <c r="B35" s="14"/>
      <c r="C35" s="13"/>
      <c r="D35" s="125"/>
      <c r="E35" s="9" t="s">
        <v>31</v>
      </c>
      <c r="F35" s="16" t="s">
        <v>48</v>
      </c>
      <c r="G35" s="66">
        <v>1</v>
      </c>
      <c r="H35" s="66">
        <v>1</v>
      </c>
      <c r="I35" s="67">
        <f t="shared" si="4"/>
        <v>0</v>
      </c>
      <c r="J35" s="77">
        <f t="shared" si="5"/>
        <v>0</v>
      </c>
      <c r="K35" s="97">
        <v>1</v>
      </c>
      <c r="L35" s="95">
        <f t="shared" si="6"/>
        <v>0</v>
      </c>
      <c r="M35" s="96">
        <f t="shared" si="7"/>
        <v>0</v>
      </c>
      <c r="N35" s="119"/>
    </row>
    <row r="36" spans="1:14" ht="27.95" customHeight="1" x14ac:dyDescent="0.15">
      <c r="A36" s="83"/>
      <c r="B36" s="14"/>
      <c r="C36" s="9" t="s">
        <v>31</v>
      </c>
      <c r="D36" s="124" t="s">
        <v>25</v>
      </c>
      <c r="E36" s="11"/>
      <c r="F36" s="104"/>
      <c r="G36" s="66">
        <f>SUM(G37:G38)</f>
        <v>1136</v>
      </c>
      <c r="H36" s="66">
        <f>SUM(H37:H38)</f>
        <v>1001</v>
      </c>
      <c r="I36" s="67">
        <f t="shared" si="4"/>
        <v>-135</v>
      </c>
      <c r="J36" s="77">
        <f t="shared" si="5"/>
        <v>-0.11883802816901412</v>
      </c>
      <c r="K36" s="94">
        <f>SUM(K37:K38)</f>
        <v>1001</v>
      </c>
      <c r="L36" s="95">
        <f t="shared" si="6"/>
        <v>0</v>
      </c>
      <c r="M36" s="96">
        <f t="shared" si="7"/>
        <v>0</v>
      </c>
      <c r="N36" s="119"/>
    </row>
    <row r="37" spans="1:14" ht="27.95" customHeight="1" x14ac:dyDescent="0.15">
      <c r="A37" s="83"/>
      <c r="B37" s="14"/>
      <c r="C37" s="13"/>
      <c r="D37" s="125"/>
      <c r="E37" s="11" t="s">
        <v>29</v>
      </c>
      <c r="F37" s="17" t="s">
        <v>49</v>
      </c>
      <c r="G37" s="66">
        <v>1</v>
      </c>
      <c r="H37" s="66">
        <v>1</v>
      </c>
      <c r="I37" s="67">
        <f t="shared" si="4"/>
        <v>0</v>
      </c>
      <c r="J37" s="77">
        <f t="shared" si="5"/>
        <v>0</v>
      </c>
      <c r="K37" s="97">
        <v>1</v>
      </c>
      <c r="L37" s="95">
        <f t="shared" si="6"/>
        <v>0</v>
      </c>
      <c r="M37" s="96">
        <f t="shared" si="7"/>
        <v>0</v>
      </c>
      <c r="N37" s="119"/>
    </row>
    <row r="38" spans="1:14" ht="27.95" customHeight="1" x14ac:dyDescent="0.15">
      <c r="A38" s="83"/>
      <c r="B38" s="14"/>
      <c r="C38" s="13"/>
      <c r="D38" s="125"/>
      <c r="E38" s="26" t="s">
        <v>83</v>
      </c>
      <c r="F38" s="17" t="s">
        <v>26</v>
      </c>
      <c r="G38" s="66">
        <v>1135</v>
      </c>
      <c r="H38" s="66">
        <v>1000</v>
      </c>
      <c r="I38" s="67">
        <f t="shared" si="4"/>
        <v>-135</v>
      </c>
      <c r="J38" s="77">
        <f t="shared" si="5"/>
        <v>-0.11894273127753308</v>
      </c>
      <c r="K38" s="97">
        <v>1000</v>
      </c>
      <c r="L38" s="95">
        <f t="shared" si="6"/>
        <v>0</v>
      </c>
      <c r="M38" s="96">
        <f t="shared" si="7"/>
        <v>0</v>
      </c>
      <c r="N38" s="119" t="s">
        <v>80</v>
      </c>
    </row>
    <row r="39" spans="1:14" ht="27.95" customHeight="1" x14ac:dyDescent="0.15">
      <c r="A39" s="108"/>
      <c r="B39" s="20"/>
      <c r="C39" s="9" t="s">
        <v>43</v>
      </c>
      <c r="D39" s="124" t="s">
        <v>32</v>
      </c>
      <c r="E39" s="19"/>
      <c r="F39" s="105"/>
      <c r="G39" s="66">
        <f>G40</f>
        <v>30000</v>
      </c>
      <c r="H39" s="66">
        <f>H40</f>
        <v>30000</v>
      </c>
      <c r="I39" s="67">
        <f t="shared" si="4"/>
        <v>0</v>
      </c>
      <c r="J39" s="77">
        <f t="shared" si="5"/>
        <v>0</v>
      </c>
      <c r="K39" s="97">
        <f>K40</f>
        <v>30000</v>
      </c>
      <c r="L39" s="95">
        <f t="shared" si="6"/>
        <v>0</v>
      </c>
      <c r="M39" s="96">
        <f t="shared" si="7"/>
        <v>0</v>
      </c>
      <c r="N39" s="119"/>
    </row>
    <row r="40" spans="1:14" ht="27.95" customHeight="1" thickBot="1" x14ac:dyDescent="0.2">
      <c r="A40" s="109"/>
      <c r="B40" s="110"/>
      <c r="C40" s="111"/>
      <c r="D40" s="128"/>
      <c r="E40" s="86" t="s">
        <v>29</v>
      </c>
      <c r="F40" s="112" t="s">
        <v>32</v>
      </c>
      <c r="G40" s="113">
        <v>30000</v>
      </c>
      <c r="H40" s="113">
        <v>30000</v>
      </c>
      <c r="I40" s="114">
        <f t="shared" si="4"/>
        <v>0</v>
      </c>
      <c r="J40" s="115">
        <f t="shared" si="5"/>
        <v>0</v>
      </c>
      <c r="K40" s="98">
        <v>30000</v>
      </c>
      <c r="L40" s="99">
        <f t="shared" si="6"/>
        <v>0</v>
      </c>
      <c r="M40" s="100">
        <f t="shared" si="7"/>
        <v>0</v>
      </c>
      <c r="N40" s="120" t="s">
        <v>88</v>
      </c>
    </row>
    <row r="41" spans="1:14" ht="28.5" customHeight="1" x14ac:dyDescent="0.15">
      <c r="A41" s="20"/>
      <c r="B41" s="20"/>
      <c r="C41" s="20"/>
      <c r="D41" s="129"/>
      <c r="E41" s="18"/>
      <c r="F41" s="103"/>
      <c r="G41" s="152"/>
      <c r="H41" s="152"/>
      <c r="I41" s="153"/>
      <c r="J41" s="154"/>
      <c r="K41" s="153"/>
      <c r="L41" s="153"/>
      <c r="M41" s="75"/>
      <c r="N41" s="121"/>
    </row>
    <row r="42" spans="1:14" ht="12" customHeight="1" x14ac:dyDescent="0.15">
      <c r="A42" s="176" t="s">
        <v>42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</row>
    <row r="43" spans="1:14" ht="12" customHeight="1" thickBot="1" x14ac:dyDescent="0.2">
      <c r="B43" s="7" t="s">
        <v>28</v>
      </c>
      <c r="N43" s="116" t="s">
        <v>46</v>
      </c>
    </row>
    <row r="44" spans="1:14" s="8" customFormat="1" ht="20.100000000000001" customHeight="1" x14ac:dyDescent="0.15">
      <c r="A44" s="182" t="s">
        <v>1</v>
      </c>
      <c r="B44" s="179"/>
      <c r="C44" s="178" t="s">
        <v>2</v>
      </c>
      <c r="D44" s="179"/>
      <c r="E44" s="178" t="s">
        <v>3</v>
      </c>
      <c r="F44" s="179"/>
      <c r="G44" s="164" t="s">
        <v>95</v>
      </c>
      <c r="H44" s="164" t="s">
        <v>96</v>
      </c>
      <c r="I44" s="170" t="s">
        <v>108</v>
      </c>
      <c r="J44" s="171"/>
      <c r="K44" s="168" t="s">
        <v>109</v>
      </c>
      <c r="L44" s="166" t="s">
        <v>110</v>
      </c>
      <c r="M44" s="167"/>
      <c r="N44" s="173" t="s">
        <v>4</v>
      </c>
    </row>
    <row r="45" spans="1:14" s="8" customFormat="1" ht="20.100000000000001" customHeight="1" x14ac:dyDescent="0.15">
      <c r="A45" s="183"/>
      <c r="B45" s="181"/>
      <c r="C45" s="180"/>
      <c r="D45" s="181"/>
      <c r="E45" s="180"/>
      <c r="F45" s="181"/>
      <c r="G45" s="165"/>
      <c r="H45" s="165"/>
      <c r="I45" s="28"/>
      <c r="J45" s="38" t="s">
        <v>70</v>
      </c>
      <c r="K45" s="169"/>
      <c r="L45" s="28"/>
      <c r="M45" s="38" t="s">
        <v>70</v>
      </c>
      <c r="N45" s="174"/>
    </row>
    <row r="46" spans="1:14" ht="27.95" customHeight="1" x14ac:dyDescent="0.15">
      <c r="A46" s="81" t="s">
        <v>29</v>
      </c>
      <c r="B46" s="10" t="s">
        <v>33</v>
      </c>
      <c r="C46" s="11"/>
      <c r="D46" s="104"/>
      <c r="E46" s="11"/>
      <c r="F46" s="104"/>
      <c r="G46" s="66">
        <f>G47+G50</f>
        <v>11511</v>
      </c>
      <c r="H46" s="66">
        <f>H47+H50</f>
        <v>130698</v>
      </c>
      <c r="I46" s="67">
        <f t="shared" ref="I46:I51" si="8">+H46-G46</f>
        <v>119187</v>
      </c>
      <c r="J46" s="77">
        <f>+H46/G46-100%</f>
        <v>10.354182955433933</v>
      </c>
      <c r="K46" s="94">
        <f>K47+K50</f>
        <v>11691</v>
      </c>
      <c r="L46" s="95">
        <f t="shared" ref="L46:L51" si="9">+H46-K46</f>
        <v>119007</v>
      </c>
      <c r="M46" s="96">
        <f>+H46/K46-100%</f>
        <v>10.179368745188606</v>
      </c>
      <c r="N46" s="92"/>
    </row>
    <row r="47" spans="1:14" ht="27.95" customHeight="1" x14ac:dyDescent="0.15">
      <c r="A47" s="83"/>
      <c r="B47" s="14"/>
      <c r="C47" s="9" t="s">
        <v>84</v>
      </c>
      <c r="D47" s="124" t="s">
        <v>21</v>
      </c>
      <c r="E47" s="11"/>
      <c r="F47" s="104"/>
      <c r="G47" s="66">
        <f>G48+G49</f>
        <v>11510</v>
      </c>
      <c r="H47" s="66">
        <f>H48+H49</f>
        <v>130697</v>
      </c>
      <c r="I47" s="67">
        <f t="shared" si="8"/>
        <v>119187</v>
      </c>
      <c r="J47" s="77">
        <f>+H47/G47-100%</f>
        <v>10.355082536924414</v>
      </c>
      <c r="K47" s="94">
        <f>K48+K49</f>
        <v>11690</v>
      </c>
      <c r="L47" s="95">
        <f t="shared" si="9"/>
        <v>119007</v>
      </c>
      <c r="M47" s="96">
        <f>+H47/K47-100%</f>
        <v>10.180239520958084</v>
      </c>
      <c r="N47" s="92"/>
    </row>
    <row r="48" spans="1:14" ht="27.95" customHeight="1" x14ac:dyDescent="0.15">
      <c r="A48" s="83"/>
      <c r="B48" s="14"/>
      <c r="C48" s="13"/>
      <c r="D48" s="125"/>
      <c r="E48" s="9" t="s">
        <v>71</v>
      </c>
      <c r="F48" s="16" t="s">
        <v>34</v>
      </c>
      <c r="G48" s="66">
        <v>11510</v>
      </c>
      <c r="H48" s="66">
        <v>129061</v>
      </c>
      <c r="I48" s="67">
        <f t="shared" si="8"/>
        <v>117551</v>
      </c>
      <c r="J48" s="77">
        <f>+H48/G48-100%</f>
        <v>10.212945264986967</v>
      </c>
      <c r="K48" s="97">
        <v>11690</v>
      </c>
      <c r="L48" s="95">
        <f t="shared" si="9"/>
        <v>117371</v>
      </c>
      <c r="M48" s="96">
        <f>+H48/K48-100%</f>
        <v>10.040290846877673</v>
      </c>
      <c r="N48" s="156" t="s">
        <v>104</v>
      </c>
    </row>
    <row r="49" spans="1:14" ht="27.95" customHeight="1" x14ac:dyDescent="0.15">
      <c r="A49" s="83"/>
      <c r="B49" s="14"/>
      <c r="C49" s="13"/>
      <c r="D49" s="125"/>
      <c r="E49" s="9" t="s">
        <v>72</v>
      </c>
      <c r="F49" s="16" t="s">
        <v>50</v>
      </c>
      <c r="G49" s="66">
        <v>0</v>
      </c>
      <c r="H49" s="66">
        <v>1636</v>
      </c>
      <c r="I49" s="67">
        <f t="shared" si="8"/>
        <v>1636</v>
      </c>
      <c r="J49" s="77" t="s">
        <v>100</v>
      </c>
      <c r="K49" s="97">
        <v>0</v>
      </c>
      <c r="L49" s="95">
        <f t="shared" si="9"/>
        <v>1636</v>
      </c>
      <c r="M49" s="131" t="s">
        <v>100</v>
      </c>
      <c r="N49" s="157" t="s">
        <v>99</v>
      </c>
    </row>
    <row r="50" spans="1:14" ht="27.95" customHeight="1" x14ac:dyDescent="0.15">
      <c r="A50" s="83"/>
      <c r="B50" s="14"/>
      <c r="C50" s="9" t="s">
        <v>30</v>
      </c>
      <c r="D50" s="16" t="s">
        <v>35</v>
      </c>
      <c r="E50" s="11"/>
      <c r="F50" s="104"/>
      <c r="G50" s="66">
        <f>G51</f>
        <v>1</v>
      </c>
      <c r="H50" s="66">
        <f>H51</f>
        <v>1</v>
      </c>
      <c r="I50" s="67">
        <f t="shared" si="8"/>
        <v>0</v>
      </c>
      <c r="J50" s="77">
        <f>+H50/G50-100%</f>
        <v>0</v>
      </c>
      <c r="K50" s="97">
        <v>1</v>
      </c>
      <c r="L50" s="95">
        <f t="shared" si="9"/>
        <v>0</v>
      </c>
      <c r="M50" s="96">
        <f>+H50/K50-100%</f>
        <v>0</v>
      </c>
      <c r="N50" s="92"/>
    </row>
    <row r="51" spans="1:14" ht="27.95" customHeight="1" thickBot="1" x14ac:dyDescent="0.2">
      <c r="A51" s="84"/>
      <c r="B51" s="85"/>
      <c r="C51" s="86"/>
      <c r="D51" s="126"/>
      <c r="E51" s="87" t="s">
        <v>71</v>
      </c>
      <c r="F51" s="101" t="s">
        <v>35</v>
      </c>
      <c r="G51" s="130">
        <v>1</v>
      </c>
      <c r="H51" s="130">
        <v>1</v>
      </c>
      <c r="I51" s="114">
        <f t="shared" si="8"/>
        <v>0</v>
      </c>
      <c r="J51" s="115">
        <f>+H51/G51-100%</f>
        <v>0</v>
      </c>
      <c r="K51" s="98">
        <v>1</v>
      </c>
      <c r="L51" s="99">
        <f t="shared" si="9"/>
        <v>0</v>
      </c>
      <c r="M51" s="100">
        <f>+H51/K51-100%</f>
        <v>0</v>
      </c>
      <c r="N51" s="93"/>
    </row>
    <row r="52" spans="1:14" ht="12" customHeight="1" x14ac:dyDescent="0.15"/>
    <row r="53" spans="1:14" ht="12" customHeight="1" thickBot="1" x14ac:dyDescent="0.2">
      <c r="B53" s="7" t="s">
        <v>27</v>
      </c>
      <c r="N53" s="116" t="s">
        <v>46</v>
      </c>
    </row>
    <row r="54" spans="1:14" s="8" customFormat="1" ht="20.100000000000001" customHeight="1" x14ac:dyDescent="0.15">
      <c r="A54" s="182" t="s">
        <v>1</v>
      </c>
      <c r="B54" s="179"/>
      <c r="C54" s="178" t="s">
        <v>2</v>
      </c>
      <c r="D54" s="179"/>
      <c r="E54" s="178" t="s">
        <v>3</v>
      </c>
      <c r="F54" s="179"/>
      <c r="G54" s="164" t="s">
        <v>95</v>
      </c>
      <c r="H54" s="164" t="s">
        <v>96</v>
      </c>
      <c r="I54" s="170" t="s">
        <v>108</v>
      </c>
      <c r="J54" s="171"/>
      <c r="K54" s="168" t="s">
        <v>109</v>
      </c>
      <c r="L54" s="166" t="s">
        <v>110</v>
      </c>
      <c r="M54" s="167"/>
      <c r="N54" s="173" t="s">
        <v>4</v>
      </c>
    </row>
    <row r="55" spans="1:14" s="8" customFormat="1" ht="20.100000000000001" customHeight="1" x14ac:dyDescent="0.15">
      <c r="A55" s="183"/>
      <c r="B55" s="181"/>
      <c r="C55" s="180"/>
      <c r="D55" s="181"/>
      <c r="E55" s="180"/>
      <c r="F55" s="181"/>
      <c r="G55" s="165"/>
      <c r="H55" s="165"/>
      <c r="I55" s="28"/>
      <c r="J55" s="38" t="s">
        <v>70</v>
      </c>
      <c r="K55" s="169"/>
      <c r="L55" s="28"/>
      <c r="M55" s="38" t="s">
        <v>70</v>
      </c>
      <c r="N55" s="174"/>
    </row>
    <row r="56" spans="1:14" ht="27.95" customHeight="1" x14ac:dyDescent="0.15">
      <c r="A56" s="135" t="s">
        <v>0</v>
      </c>
      <c r="B56" s="136" t="s">
        <v>36</v>
      </c>
      <c r="C56" s="137"/>
      <c r="D56" s="138"/>
      <c r="E56" s="137"/>
      <c r="F56" s="138"/>
      <c r="G56" s="66">
        <f>G57+G60</f>
        <v>1821600</v>
      </c>
      <c r="H56" s="66">
        <f>H57+H60</f>
        <v>1942758</v>
      </c>
      <c r="I56" s="67">
        <f t="shared" ref="I56:I61" si="10">+H56-G56</f>
        <v>121158</v>
      </c>
      <c r="J56" s="82">
        <f t="shared" ref="J56:J61" si="11">+H56/G56-100%</f>
        <v>6.6511857707509892E-2</v>
      </c>
      <c r="K56" s="94">
        <f>K57+K60</f>
        <v>1689817</v>
      </c>
      <c r="L56" s="95">
        <f t="shared" ref="L56:L61" si="12">+H56-K56</f>
        <v>252941</v>
      </c>
      <c r="M56" s="131">
        <f t="shared" ref="M56:M61" si="13">+H56/K56-100%</f>
        <v>0.14968543931088396</v>
      </c>
      <c r="N56" s="92"/>
    </row>
    <row r="57" spans="1:14" ht="27.95" customHeight="1" x14ac:dyDescent="0.15">
      <c r="A57" s="139"/>
      <c r="B57" s="140"/>
      <c r="C57" s="141" t="s">
        <v>29</v>
      </c>
      <c r="D57" s="142" t="s">
        <v>37</v>
      </c>
      <c r="E57" s="137"/>
      <c r="F57" s="138"/>
      <c r="G57" s="66">
        <f>SUM(G58:G59)</f>
        <v>1569582</v>
      </c>
      <c r="H57" s="66">
        <f>SUM(H58:H59)</f>
        <v>1690740</v>
      </c>
      <c r="I57" s="67">
        <f t="shared" si="10"/>
        <v>121158</v>
      </c>
      <c r="J57" s="82">
        <f t="shared" si="11"/>
        <v>7.7191252193259174E-2</v>
      </c>
      <c r="K57" s="94">
        <f>SUM(K58:K59)</f>
        <v>1402434</v>
      </c>
      <c r="L57" s="95">
        <f t="shared" si="12"/>
        <v>288306</v>
      </c>
      <c r="M57" s="131">
        <f t="shared" si="13"/>
        <v>0.20557544953987139</v>
      </c>
      <c r="N57" s="92"/>
    </row>
    <row r="58" spans="1:14" ht="27.95" customHeight="1" x14ac:dyDescent="0.15">
      <c r="A58" s="139"/>
      <c r="B58" s="140"/>
      <c r="C58" s="143"/>
      <c r="D58" s="144"/>
      <c r="E58" s="141" t="s">
        <v>29</v>
      </c>
      <c r="F58" s="145" t="s">
        <v>38</v>
      </c>
      <c r="G58" s="66">
        <v>38700</v>
      </c>
      <c r="H58" s="66">
        <v>59279</v>
      </c>
      <c r="I58" s="67">
        <f t="shared" si="10"/>
        <v>20579</v>
      </c>
      <c r="J58" s="82">
        <f t="shared" si="11"/>
        <v>0.53175710594315251</v>
      </c>
      <c r="K58" s="97">
        <v>27588</v>
      </c>
      <c r="L58" s="95">
        <f t="shared" si="12"/>
        <v>31691</v>
      </c>
      <c r="M58" s="131">
        <f t="shared" si="13"/>
        <v>1.148724082934609</v>
      </c>
      <c r="N58" s="92" t="s">
        <v>81</v>
      </c>
    </row>
    <row r="59" spans="1:14" ht="27.95" customHeight="1" x14ac:dyDescent="0.15">
      <c r="A59" s="139"/>
      <c r="B59" s="140"/>
      <c r="C59" s="143"/>
      <c r="D59" s="144"/>
      <c r="E59" s="141" t="s">
        <v>30</v>
      </c>
      <c r="F59" s="145" t="s">
        <v>39</v>
      </c>
      <c r="G59" s="66">
        <v>1530882</v>
      </c>
      <c r="H59" s="66">
        <v>1631461</v>
      </c>
      <c r="I59" s="67">
        <f t="shared" si="10"/>
        <v>100579</v>
      </c>
      <c r="J59" s="82">
        <f t="shared" si="11"/>
        <v>6.5700034359277959E-2</v>
      </c>
      <c r="K59" s="97">
        <v>1374846</v>
      </c>
      <c r="L59" s="95">
        <f t="shared" si="12"/>
        <v>256615</v>
      </c>
      <c r="M59" s="131">
        <f t="shared" si="13"/>
        <v>0.18664999570861029</v>
      </c>
      <c r="N59" s="134" t="s">
        <v>89</v>
      </c>
    </row>
    <row r="60" spans="1:14" ht="27.95" customHeight="1" x14ac:dyDescent="0.15">
      <c r="A60" s="139"/>
      <c r="B60" s="140"/>
      <c r="C60" s="141" t="s">
        <v>30</v>
      </c>
      <c r="D60" s="145" t="s">
        <v>40</v>
      </c>
      <c r="E60" s="137"/>
      <c r="F60" s="138"/>
      <c r="G60" s="66">
        <f>G61</f>
        <v>252018</v>
      </c>
      <c r="H60" s="66">
        <f>H61</f>
        <v>252018</v>
      </c>
      <c r="I60" s="67">
        <f t="shared" si="10"/>
        <v>0</v>
      </c>
      <c r="J60" s="82">
        <f t="shared" si="11"/>
        <v>0</v>
      </c>
      <c r="K60" s="97">
        <f>K61</f>
        <v>287383</v>
      </c>
      <c r="L60" s="95">
        <f t="shared" si="12"/>
        <v>-35365</v>
      </c>
      <c r="M60" s="131">
        <f t="shared" si="13"/>
        <v>-0.12305877522330821</v>
      </c>
      <c r="N60" s="92"/>
    </row>
    <row r="61" spans="1:14" ht="27.95" customHeight="1" thickBot="1" x14ac:dyDescent="0.2">
      <c r="A61" s="146"/>
      <c r="B61" s="147"/>
      <c r="C61" s="148"/>
      <c r="D61" s="149"/>
      <c r="E61" s="150" t="s">
        <v>29</v>
      </c>
      <c r="F61" s="151" t="s">
        <v>40</v>
      </c>
      <c r="G61" s="130">
        <v>252018</v>
      </c>
      <c r="H61" s="130">
        <v>252018</v>
      </c>
      <c r="I61" s="114">
        <f t="shared" si="10"/>
        <v>0</v>
      </c>
      <c r="J61" s="90">
        <f t="shared" si="11"/>
        <v>0</v>
      </c>
      <c r="K61" s="98">
        <v>287383</v>
      </c>
      <c r="L61" s="99">
        <f t="shared" si="12"/>
        <v>-35365</v>
      </c>
      <c r="M61" s="133">
        <f t="shared" si="13"/>
        <v>-0.12305877522330821</v>
      </c>
      <c r="N61" s="93" t="s">
        <v>82</v>
      </c>
    </row>
    <row r="62" spans="1:14" ht="19.5" customHeight="1" x14ac:dyDescent="0.15">
      <c r="A62" s="132" t="s">
        <v>107</v>
      </c>
      <c r="B62" s="132"/>
      <c r="C62" s="21"/>
      <c r="D62" s="106"/>
      <c r="E62" s="21"/>
      <c r="F62" s="106"/>
      <c r="G62" s="68"/>
      <c r="H62" s="69"/>
      <c r="I62" s="69"/>
      <c r="J62" s="78"/>
      <c r="K62" s="65"/>
      <c r="L62" s="65"/>
    </row>
    <row r="63" spans="1:14" s="24" customFormat="1" ht="19.5" customHeight="1" x14ac:dyDescent="0.15">
      <c r="A63" s="22" t="s">
        <v>101</v>
      </c>
      <c r="B63" s="22"/>
      <c r="C63" s="23"/>
      <c r="D63" s="107"/>
      <c r="E63" s="23"/>
      <c r="F63" s="107"/>
      <c r="G63" s="70"/>
      <c r="H63" s="71"/>
      <c r="I63" s="71"/>
      <c r="J63" s="79"/>
      <c r="K63" s="73"/>
      <c r="L63" s="73"/>
      <c r="M63" s="80"/>
      <c r="N63" s="123"/>
    </row>
    <row r="64" spans="1:14" s="24" customFormat="1" ht="19.5" customHeight="1" x14ac:dyDescent="0.15">
      <c r="A64" s="22"/>
      <c r="B64" s="22"/>
      <c r="C64" s="23"/>
      <c r="D64" s="107"/>
      <c r="E64" s="23"/>
      <c r="F64" s="107"/>
      <c r="G64" s="70"/>
      <c r="H64" s="71"/>
      <c r="I64" s="71"/>
      <c r="J64" s="79"/>
      <c r="K64" s="73"/>
      <c r="L64" s="73"/>
      <c r="M64" s="80"/>
      <c r="N64" s="123"/>
    </row>
  </sheetData>
  <mergeCells count="39">
    <mergeCell ref="G54:G55"/>
    <mergeCell ref="A44:B45"/>
    <mergeCell ref="C44:D45"/>
    <mergeCell ref="A54:B55"/>
    <mergeCell ref="C54:D55"/>
    <mergeCell ref="E54:F55"/>
    <mergeCell ref="E44:F45"/>
    <mergeCell ref="G44:G45"/>
    <mergeCell ref="L22:M22"/>
    <mergeCell ref="K22:K23"/>
    <mergeCell ref="L44:M44"/>
    <mergeCell ref="K44:K45"/>
    <mergeCell ref="I22:J22"/>
    <mergeCell ref="I44:J44"/>
    <mergeCell ref="A42:N42"/>
    <mergeCell ref="N22:N23"/>
    <mergeCell ref="G22:G23"/>
    <mergeCell ref="H22:H23"/>
    <mergeCell ref="A22:B23"/>
    <mergeCell ref="C22:D23"/>
    <mergeCell ref="E22:F23"/>
    <mergeCell ref="A1:N1"/>
    <mergeCell ref="A3:N3"/>
    <mergeCell ref="E5:F6"/>
    <mergeCell ref="G5:G6"/>
    <mergeCell ref="H5:H6"/>
    <mergeCell ref="N5:N6"/>
    <mergeCell ref="K5:K6"/>
    <mergeCell ref="L5:M5"/>
    <mergeCell ref="I5:J5"/>
    <mergeCell ref="A5:B6"/>
    <mergeCell ref="C5:D6"/>
    <mergeCell ref="N54:N55"/>
    <mergeCell ref="H54:H55"/>
    <mergeCell ref="H44:H45"/>
    <mergeCell ref="K54:K55"/>
    <mergeCell ref="L54:M54"/>
    <mergeCell ref="I54:J54"/>
    <mergeCell ref="N44:N45"/>
  </mergeCells>
  <phoneticPr fontId="1"/>
  <dataValidations count="2">
    <dataValidation imeMode="hiragana" allowBlank="1" showInputMessage="1" showErrorMessage="1" sqref="A65:F65534 A24:F41 B43 B4 A3:A5 C4:F5 B21 A21:A22 C62:F64 A56:F61 A42:A44 A62:A64 A7:F20 A46:A54 B46:B53 C43:F44 C21:F22 C46:F54"/>
    <dataValidation imeMode="off" allowBlank="1" showInputMessage="1" showErrorMessage="1" sqref="G21 G24:H38 K24:K25 K32 K60 K36 K56:K57 K46:K47 G56:H61 G46:H51"/>
  </dataValidations>
  <pageMargins left="0.98425196850393704" right="0.39370078740157483" top="0.78740157480314965" bottom="0" header="0.51181102362204722" footer="0.31496062992125984"/>
  <pageSetup paperSize="9" scale="86" fitToHeight="0" orientation="landscape" r:id="rId1"/>
  <headerFooter alignWithMargins="0"/>
  <rowBreaks count="2" manualBreakCount="2">
    <brk id="20" max="13" man="1"/>
    <brk id="4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査定1（款・項別）</vt:lpstr>
      <vt:lpstr>査定1公表（３条＋４条）</vt:lpstr>
      <vt:lpstr>'査定1（款・項別）'!Print_Area</vt:lpstr>
      <vt:lpstr>'査定1公表（３条＋４条）'!Print_Area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Setup</cp:lastModifiedBy>
  <cp:lastPrinted>2022-01-14T06:14:10Z</cp:lastPrinted>
  <dcterms:created xsi:type="dcterms:W3CDTF">1997-01-08T22:48:59Z</dcterms:created>
  <dcterms:modified xsi:type="dcterms:W3CDTF">2022-01-14T06:14:14Z</dcterms:modified>
</cp:coreProperties>
</file>